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дод 4 " sheetId="2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21"/>
  <c r="H40"/>
  <c r="G11"/>
  <c r="H11"/>
  <c r="G31"/>
  <c r="H31"/>
  <c r="G20"/>
  <c r="H20"/>
  <c r="G18"/>
  <c r="H18"/>
  <c r="H15"/>
  <c r="G16"/>
  <c r="H16"/>
  <c r="G14"/>
  <c r="H14"/>
  <c r="G37" l="1"/>
  <c r="G38"/>
  <c r="G39"/>
  <c r="H38"/>
  <c r="H37"/>
  <c r="G28" l="1"/>
  <c r="H28"/>
  <c r="G26"/>
  <c r="H26"/>
  <c r="H30"/>
  <c r="G15" l="1"/>
  <c r="H22"/>
  <c r="G22"/>
  <c r="H10"/>
  <c r="H36"/>
  <c r="H35" s="1"/>
  <c r="I11"/>
  <c r="I10" s="1"/>
  <c r="J36"/>
  <c r="J35" s="1"/>
  <c r="J11"/>
  <c r="J10" s="1"/>
  <c r="I36"/>
  <c r="I35" s="1"/>
  <c r="J42" l="1"/>
  <c r="G10"/>
  <c r="I42"/>
  <c r="H42"/>
  <c r="G36"/>
  <c r="G35" s="1"/>
  <c r="G42" l="1"/>
</calcChain>
</file>

<file path=xl/sharedStrings.xml><?xml version="1.0" encoding="utf-8"?>
<sst xmlns="http://schemas.openxmlformats.org/spreadsheetml/2006/main" count="197" uniqueCount="128">
  <si>
    <t>Загальний фонд</t>
  </si>
  <si>
    <t>Спеціальний фонд</t>
  </si>
  <si>
    <t>0490</t>
  </si>
  <si>
    <t>0180</t>
  </si>
  <si>
    <t>9770</t>
  </si>
  <si>
    <t>Інші субвенції з місцевого бюджету</t>
  </si>
  <si>
    <t>8340</t>
  </si>
  <si>
    <t>0540</t>
  </si>
  <si>
    <t>Природоохоронні заходи за рахунок цільових фондів</t>
  </si>
  <si>
    <t>0200000</t>
  </si>
  <si>
    <t>0210000</t>
  </si>
  <si>
    <t>0219770</t>
  </si>
  <si>
    <t>0218340</t>
  </si>
  <si>
    <t>0216030</t>
  </si>
  <si>
    <t>0620</t>
  </si>
  <si>
    <t>6030</t>
  </si>
  <si>
    <t>Організація благоустрою населених пунктів</t>
  </si>
  <si>
    <t>0218110</t>
  </si>
  <si>
    <t>8110</t>
  </si>
  <si>
    <t>0320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</si>
  <si>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</si>
  <si>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</si>
  <si>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</si>
  <si>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УСЬОГО</t>
  </si>
  <si>
    <t>1</t>
  </si>
  <si>
    <t>2</t>
  </si>
  <si>
    <t>3</t>
  </si>
  <si>
    <t>Заходи запобігання та ліквідації надзвичайних ситуацій та наслідків стихійного лиха</t>
  </si>
  <si>
    <t>Найменування
головного розпорядника коштів місцевого бюджету/відповідального виконавця,найменування бюджетної програми згідно з Типовою програмною класифікацією видатків та кредитування місцевих бюджетів</t>
  </si>
  <si>
    <t>Код Типової програмної класифікації видатків та кредитування місцевого бюджету</t>
  </si>
  <si>
    <t>1090</t>
  </si>
  <si>
    <t>0990</t>
  </si>
  <si>
    <t>Інші програми та заходи у сфері освіти</t>
  </si>
  <si>
    <t>0213035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</si>
  <si>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</si>
  <si>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</si>
  <si>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</si>
  <si>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0213242</t>
  </si>
  <si>
    <t>3242</t>
  </si>
  <si>
    <t>Код програмної класифікації видатків та кредитування місцевого бюджету</t>
  </si>
  <si>
    <t>Найменування місцевої /регіональної програми</t>
  </si>
  <si>
    <t>Дата і номер документа, яким затверджено місцеву регіональну  програму</t>
  </si>
  <si>
    <t>(код бюджету)</t>
  </si>
  <si>
    <t>0600000</t>
  </si>
  <si>
    <t>0610000</t>
  </si>
  <si>
    <t>0213050</t>
  </si>
  <si>
    <t>3050</t>
  </si>
  <si>
    <t>1142</t>
  </si>
  <si>
    <t>0611142</t>
  </si>
  <si>
    <t>0213160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</si>
  <si>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</si>
  <si>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</si>
  <si>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</si>
  <si>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</si>
  <si>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</si>
  <si>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</si>
  <si>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</si>
  <si>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Виконавчий комітет Вишнівської селищної ради Кам’янський район Дніпропетровська область</t>
  </si>
  <si>
    <t>Відділ освіти, культури, молоді та спорту Вишнівської селищної ради Дніпропетровської області</t>
  </si>
  <si>
    <t>0611010</t>
  </si>
  <si>
    <t>0910</t>
  </si>
  <si>
    <t>0611021</t>
  </si>
  <si>
    <t>1021</t>
  </si>
  <si>
    <t>0921</t>
  </si>
  <si>
    <t>Надання дошкільної освіти</t>
  </si>
  <si>
    <t xml:space="preserve">
до проєкту рішення сесії Вишнівської селищної ради
№       -15/VIIІ від 23.12.2021 року  </t>
  </si>
  <si>
    <t>0217130</t>
  </si>
  <si>
    <t>7130</t>
  </si>
  <si>
    <t>0421</t>
  </si>
  <si>
    <t>Здійснення заходів із землеустрою</t>
  </si>
  <si>
    <t>0452000000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</si>
  <si>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</si>
  <si>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</si>
  <si>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</si>
  <si>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загальної середньої освіти закладами загальної середньої освіти за рахунок коштів місцевого бюджету</t>
  </si>
  <si>
    <t>Пільгове медичне обслуговування осіб, які постраждали внаслідок Чорнобильскої катастрофи</t>
  </si>
  <si>
    <t>0217693</t>
  </si>
  <si>
    <t>7693</t>
  </si>
  <si>
    <t>Інші заходи пов'язані з економічною діяльністю</t>
  </si>
  <si>
    <t>0216013</t>
  </si>
  <si>
    <t>6013</t>
  </si>
  <si>
    <t>Забезпечення діяльності водопровідно-каналізаційного господарства</t>
  </si>
  <si>
    <t>Секретар селищної ради                                                                                  Світлана ФЕДАН</t>
  </si>
  <si>
    <t xml:space="preserve">Розподіл витрат селищного бюджету на реалізацію селищних програм у 2026 році
</t>
  </si>
  <si>
    <t>Комплексна програма соціального захисту населення Вишнівської селищної територіальної громади на 2026-2028 роки</t>
  </si>
  <si>
    <t>Програма підтримки ветеранів війни та членів їх сімей, членів сімей загиблих (померлих) ветеранів війни, членів сімей загиблих (померлих) Захисників та Захисниць України на 2026-2028 роки</t>
  </si>
  <si>
    <t>Програма надання фінансової підтримки комунальному підприємству «Вишневе» Вишнівської селищної ради на 2026-2028 роки</t>
  </si>
  <si>
    <t>27 08.2025р. №1376-49/VIII</t>
  </si>
  <si>
    <t>27.08.2025р. №1372-49/VIIІ</t>
  </si>
  <si>
    <t>27.08.2025р. №1389-49/VIIІ</t>
  </si>
  <si>
    <t>27.08.2025р. №1379-49/VIIІ</t>
  </si>
  <si>
    <t>27.08.2025р. №1391-49/VIII</t>
  </si>
  <si>
    <t>Програма здійснення заходів з правового захисту, сплати судових витрат Вишнівською селищною радою та її виконавчими органами на 2026-2028 роки</t>
  </si>
  <si>
    <t>27.08.2025р. №1381-49/VIII</t>
  </si>
  <si>
    <t xml:space="preserve">Програма захисту населення і територій від надзвичайних ситуацій техногенного та природного характеру, в умовах надзвичайного та воєнного стану, а також забезпечення пожежної безпеки на території Вишнівської селищної територіальної громади на 2026-2028 роки </t>
  </si>
  <si>
    <t xml:space="preserve"> 27.08.2025р. №1384-49/VIII</t>
  </si>
  <si>
    <t>Програма «Охорони та раціонального
використання фонду навколишнього природного середовища на території Вишнівської селищної ради на 2026-2028 роки»</t>
  </si>
  <si>
    <t>Програма фінансової підтримки Комунального некомерційного підприємства "П'ятихатська центральна міська лікарня" П'ятихатської міської ради, що надає послуги у сфері охорони здоров'я на території Вишнівської селищної територіальної громади на 2026-2028 роки</t>
  </si>
  <si>
    <t>27.08.2025р. №1373-49/VIII</t>
  </si>
  <si>
    <t>Комплексна програма розвитку освіти, культури, молоді та спорту Вишнівської селищної ради на 2026-2028 роки</t>
  </si>
  <si>
    <t>Програма оздоровлення та відпочинку дітей Вишнівської селищної територіальної громади на 2026-2028 роки</t>
  </si>
  <si>
    <t>27.08.2025р. №1370-49/VIII</t>
  </si>
  <si>
    <t>27.08.2025 р. №1374-49/VIII</t>
  </si>
  <si>
    <t>27.08.2025р. №1369-49/VIIІ</t>
  </si>
  <si>
    <t>(грн)</t>
  </si>
  <si>
    <t>Програма розвитку земельних відносин і охорони земель Вишнівської селищної територіальної громади на 2026-2028 роки</t>
  </si>
  <si>
    <t>19.12.2025р. №1424-51/VIII</t>
  </si>
  <si>
    <t>27.08.2025р. №1378-49/VIIІ</t>
  </si>
  <si>
    <t>Програма розвитку благоустрою території Вишнівської селищної ради на 2026-2028 роки</t>
  </si>
  <si>
    <t>Програма будівництва, реконструкції, ремонту та утримання автомобільних доріг на території Вишнівської селищної ради на 2026-2028 роки</t>
  </si>
  <si>
    <t>Програма соціально-економічного та культурного розвитку  Вишнівської селищної територіальної громади  на 2026 рік</t>
  </si>
  <si>
    <t>Інші заходи та заклади у сфері соціального захисту і соціального забезпечення</t>
  </si>
  <si>
    <t xml:space="preserve">Програма «Поліпшення технічного стану санітарних автомобілів екстреної медичної допомоги, що працюють на території Вишнівської селищної територіальної громади Кам’янського району на 2026 рік»    </t>
  </si>
  <si>
    <t>27.08.2025р. №1377-49/VIII</t>
  </si>
  <si>
    <t>Надання позашкільної освіти закладами позашкільної освіти, зходи із позашкільної роботи з дітьми</t>
  </si>
  <si>
    <t>0960</t>
  </si>
  <si>
    <t>0611070</t>
  </si>
  <si>
    <t xml:space="preserve"> 20.02.2026р. №1449-53/VIII</t>
  </si>
  <si>
    <t>Програма забезпечення громадського порядку та громадської безпеки на території Вишнівської селищної ради на 2026-2028 роки</t>
  </si>
  <si>
    <t>Програма підтримки Збройних Сил України на 2026 рік</t>
  </si>
  <si>
    <t>27.08.2025р. №1375-49/VIII</t>
  </si>
  <si>
    <t>Програма "Поліцейський офіцер громади на 2026-2028 роки"</t>
  </si>
  <si>
    <t>27.08.2025р. №1383-49/VIII</t>
  </si>
  <si>
    <t xml:space="preserve">Програми захисту населення і територій від надзвичайних ситуацій техногенного та природного характеру, в умовах надзвичайного та воєнного стану, а також забезпечення пожежної безпеки на території Вишнівської селищної територіальної громади на 2026-2028 роки </t>
  </si>
  <si>
    <t>27.08.2025р.№1384-49/VIII</t>
  </si>
  <si>
    <t xml:space="preserve">Додаток 5                                                    
до рішення сесії Вишнівської селищної ради №1477-55/VIII від            29  травня 2026 року "Про внесення змін до рішення сесії селищної ради від 19.12.2025 року №1428-51/VIII "Про бюджет Вишнівської селищної територіальної громади на 2026 рік" з урахуванням змін       
</t>
  </si>
  <si>
    <t>Програма мобілізаційної підготовки та оборонної роботи на території Вишнівської селищної територіальної громади на 2026 рік</t>
  </si>
  <si>
    <t>29.05.2026р.№1479-55/VIII</t>
  </si>
</sst>
</file>

<file path=xl/styles.xml><?xml version="1.0" encoding="utf-8"?>
<styleSheet xmlns="http://schemas.openxmlformats.org/spreadsheetml/2006/main">
  <numFmts count="1">
    <numFmt numFmtId="164" formatCode="#,##0.0"/>
  </numFmts>
  <fonts count="28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2" fillId="0" borderId="0"/>
    <xf numFmtId="0" fontId="3" fillId="5" borderId="2" applyNumberFormat="0" applyAlignment="0" applyProtection="0"/>
    <xf numFmtId="0" fontId="7" fillId="5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top"/>
    </xf>
    <xf numFmtId="0" fontId="5" fillId="0" borderId="3" applyNumberFormat="0" applyFill="0" applyAlignment="0" applyProtection="0"/>
    <xf numFmtId="0" fontId="8" fillId="4" borderId="0" applyNumberFormat="0" applyBorder="0" applyAlignment="0" applyProtection="0"/>
    <xf numFmtId="0" fontId="12" fillId="0" borderId="0"/>
    <xf numFmtId="0" fontId="1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6" fillId="3" borderId="4" applyNumberFormat="0" applyFont="0" applyAlignment="0" applyProtection="0"/>
    <xf numFmtId="0" fontId="11" fillId="0" borderId="0"/>
    <xf numFmtId="0" fontId="22" fillId="30" borderId="0" applyNumberFormat="0" applyBorder="0" applyAlignment="0" applyProtection="0"/>
    <xf numFmtId="0" fontId="23" fillId="24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24" fillId="18" borderId="0" applyNumberFormat="0" applyBorder="0" applyAlignment="0" applyProtection="0"/>
    <xf numFmtId="0" fontId="23" fillId="25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24" fillId="19" borderId="0" applyNumberFormat="0" applyBorder="0" applyAlignment="0" applyProtection="0"/>
    <xf numFmtId="0" fontId="23" fillId="26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20" borderId="0" applyNumberFormat="0" applyBorder="0" applyAlignment="0" applyProtection="0"/>
    <xf numFmtId="0" fontId="23" fillId="27" borderId="0" applyNumberFormat="0" applyBorder="0" applyAlignment="0" applyProtection="0"/>
    <xf numFmtId="0" fontId="24" fillId="9" borderId="0" applyNumberFormat="0" applyBorder="0" applyAlignment="0" applyProtection="0"/>
    <xf numFmtId="0" fontId="24" fillId="15" borderId="0" applyNumberFormat="0" applyBorder="0" applyAlignment="0" applyProtection="0"/>
    <xf numFmtId="0" fontId="24" fillId="21" borderId="0" applyNumberFormat="0" applyBorder="0" applyAlignment="0" applyProtection="0"/>
    <xf numFmtId="0" fontId="23" fillId="28" borderId="0" applyNumberFormat="0" applyBorder="0" applyAlignment="0" applyProtection="0"/>
    <xf numFmtId="0" fontId="24" fillId="10" borderId="0" applyNumberFormat="0" applyBorder="0" applyAlignment="0" applyProtection="0"/>
    <xf numFmtId="0" fontId="24" fillId="16" borderId="0" applyNumberFormat="0" applyBorder="0" applyAlignment="0" applyProtection="0"/>
    <xf numFmtId="0" fontId="24" fillId="22" borderId="0" applyNumberFormat="0" applyBorder="0" applyAlignment="0" applyProtection="0"/>
    <xf numFmtId="0" fontId="23" fillId="29" borderId="0" applyNumberFormat="0" applyBorder="0" applyAlignment="0" applyProtection="0"/>
    <xf numFmtId="0" fontId="24" fillId="11" borderId="0" applyNumberFormat="0" applyBorder="0" applyAlignment="0" applyProtection="0"/>
    <xf numFmtId="0" fontId="24" fillId="17" borderId="0" applyNumberFormat="0" applyBorder="0" applyAlignment="0" applyProtection="0"/>
    <xf numFmtId="0" fontId="24" fillId="23" borderId="0" applyNumberFormat="0" applyBorder="0" applyAlignment="0" applyProtection="0"/>
  </cellStyleXfs>
  <cellXfs count="64">
    <xf numFmtId="0" fontId="0" fillId="0" borderId="0" xfId="0"/>
    <xf numFmtId="0" fontId="9" fillId="0" borderId="0" xfId="27" applyFont="1"/>
    <xf numFmtId="0" fontId="1" fillId="0" borderId="0" xfId="27" applyNumberFormat="1" applyFont="1" applyFill="1" applyAlignment="1" applyProtection="1"/>
    <xf numFmtId="0" fontId="15" fillId="0" borderId="0" xfId="27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15" fillId="0" borderId="0" xfId="0" applyFont="1"/>
    <xf numFmtId="0" fontId="15" fillId="0" borderId="0" xfId="27" applyNumberFormat="1" applyFont="1" applyFill="1" applyAlignment="1" applyProtection="1"/>
    <xf numFmtId="0" fontId="15" fillId="0" borderId="0" xfId="27" applyNumberFormat="1" applyFont="1" applyFill="1" applyAlignment="1" applyProtection="1">
      <alignment horizontal="left" vertical="center" wrapText="1"/>
    </xf>
    <xf numFmtId="0" fontId="16" fillId="0" borderId="0" xfId="27" applyNumberFormat="1" applyFont="1" applyFill="1" applyBorder="1" applyAlignment="1" applyProtection="1">
      <alignment horizontal="center" vertical="top" wrapText="1"/>
    </xf>
    <xf numFmtId="0" fontId="16" fillId="0" borderId="5" xfId="27" applyFont="1" applyBorder="1" applyAlignment="1">
      <alignment horizontal="center" vertical="center" wrapText="1"/>
    </xf>
    <xf numFmtId="49" fontId="16" fillId="0" borderId="5" xfId="27" applyNumberFormat="1" applyFont="1" applyBorder="1" applyAlignment="1">
      <alignment horizontal="center" vertical="center" wrapText="1"/>
    </xf>
    <xf numFmtId="0" fontId="18" fillId="0" borderId="5" xfId="23" applyNumberFormat="1" applyFont="1" applyBorder="1" applyAlignment="1">
      <alignment horizontal="center" vertical="center"/>
    </xf>
    <xf numFmtId="0" fontId="16" fillId="0" borderId="5" xfId="27" applyFont="1" applyBorder="1" applyAlignment="1">
      <alignment horizontal="left" vertical="center" wrapText="1"/>
    </xf>
    <xf numFmtId="164" fontId="18" fillId="0" borderId="5" xfId="23" applyNumberFormat="1" applyFont="1" applyBorder="1" applyAlignment="1">
      <alignment horizontal="left" vertical="center"/>
    </xf>
    <xf numFmtId="164" fontId="18" fillId="0" borderId="5" xfId="23" applyNumberFormat="1" applyFont="1" applyBorder="1">
      <alignment vertical="top"/>
    </xf>
    <xf numFmtId="4" fontId="18" fillId="0" borderId="5" xfId="23" applyNumberFormat="1" applyFont="1" applyBorder="1" applyAlignment="1">
      <alignment horizontal="center" vertical="center"/>
    </xf>
    <xf numFmtId="49" fontId="15" fillId="0" borderId="5" xfId="27" applyNumberFormat="1" applyFont="1" applyBorder="1" applyAlignment="1">
      <alignment horizontal="center" vertical="center" wrapText="1"/>
    </xf>
    <xf numFmtId="0" fontId="15" fillId="0" borderId="5" xfId="27" applyFont="1" applyBorder="1" applyAlignment="1">
      <alignment horizontal="left" vertical="center" wrapText="1"/>
    </xf>
    <xf numFmtId="164" fontId="19" fillId="0" borderId="5" xfId="23" applyNumberFormat="1" applyFont="1" applyBorder="1" applyAlignment="1">
      <alignment horizontal="left" vertical="center" wrapText="1"/>
    </xf>
    <xf numFmtId="164" fontId="19" fillId="0" borderId="5" xfId="23" applyNumberFormat="1" applyFont="1" applyBorder="1" applyAlignment="1">
      <alignment vertical="center"/>
    </xf>
    <xf numFmtId="49" fontId="16" fillId="0" borderId="5" xfId="27" applyNumberFormat="1" applyFont="1" applyFill="1" applyBorder="1" applyAlignment="1">
      <alignment horizontal="center" vertical="center" wrapText="1"/>
    </xf>
    <xf numFmtId="49" fontId="15" fillId="0" borderId="5" xfId="27" applyNumberFormat="1" applyFont="1" applyFill="1" applyBorder="1" applyAlignment="1">
      <alignment horizontal="center" vertical="center" wrapText="1"/>
    </xf>
    <xf numFmtId="0" fontId="15" fillId="0" borderId="5" xfId="27" applyFont="1" applyFill="1" applyBorder="1" applyAlignment="1">
      <alignment horizontal="left" vertical="center" wrapText="1"/>
    </xf>
    <xf numFmtId="164" fontId="19" fillId="0" borderId="5" xfId="23" applyNumberFormat="1" applyFont="1" applyFill="1" applyBorder="1" applyAlignment="1">
      <alignment horizontal="left" vertical="center" wrapText="1"/>
    </xf>
    <xf numFmtId="4" fontId="18" fillId="0" borderId="5" xfId="23" applyNumberFormat="1" applyFont="1" applyFill="1" applyBorder="1" applyAlignment="1">
      <alignment horizontal="center" vertical="center"/>
    </xf>
    <xf numFmtId="164" fontId="19" fillId="0" borderId="5" xfId="23" applyNumberFormat="1" applyFont="1" applyFill="1" applyBorder="1" applyAlignment="1">
      <alignment vertical="center"/>
    </xf>
    <xf numFmtId="49" fontId="16" fillId="0" borderId="5" xfId="27" quotePrefix="1" applyNumberFormat="1" applyFont="1" applyBorder="1" applyAlignment="1">
      <alignment horizontal="center" vertical="center" wrapText="1"/>
    </xf>
    <xf numFmtId="164" fontId="20" fillId="0" borderId="5" xfId="23" applyNumberFormat="1" applyFont="1" applyFill="1" applyBorder="1" applyAlignment="1">
      <alignment horizontal="left" vertical="center" wrapText="1"/>
    </xf>
    <xf numFmtId="164" fontId="20" fillId="0" borderId="5" xfId="23" applyNumberFormat="1" applyFont="1" applyFill="1" applyBorder="1" applyAlignment="1">
      <alignment horizontal="left" vertical="top" wrapText="1"/>
    </xf>
    <xf numFmtId="164" fontId="20" fillId="31" borderId="5" xfId="23" applyNumberFormat="1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164" fontId="20" fillId="0" borderId="5" xfId="23" applyNumberFormat="1" applyFont="1" applyFill="1" applyBorder="1" applyAlignment="1">
      <alignment vertical="center" wrapText="1"/>
    </xf>
    <xf numFmtId="0" fontId="21" fillId="0" borderId="5" xfId="0" quotePrefix="1" applyFont="1" applyBorder="1" applyAlignment="1">
      <alignment horizontal="center" vertical="center"/>
    </xf>
    <xf numFmtId="164" fontId="19" fillId="0" borderId="5" xfId="23" applyNumberFormat="1" applyFont="1" applyBorder="1" applyAlignment="1">
      <alignment vertical="top" wrapText="1"/>
    </xf>
    <xf numFmtId="164" fontId="19" fillId="0" borderId="5" xfId="23" applyNumberFormat="1" applyFont="1" applyBorder="1" applyAlignment="1">
      <alignment vertical="top"/>
    </xf>
    <xf numFmtId="0" fontId="15" fillId="0" borderId="5" xfId="27" applyFont="1" applyBorder="1" applyAlignment="1">
      <alignment horizontal="center" vertical="center" wrapText="1"/>
    </xf>
    <xf numFmtId="0" fontId="16" fillId="0" borderId="5" xfId="27" applyFont="1" applyBorder="1" applyAlignment="1">
      <alignment horizontal="justify" vertical="center" wrapText="1"/>
    </xf>
    <xf numFmtId="164" fontId="19" fillId="0" borderId="5" xfId="27" applyNumberFormat="1" applyFont="1" applyBorder="1" applyAlignment="1">
      <alignment vertical="justify"/>
    </xf>
    <xf numFmtId="4" fontId="18" fillId="0" borderId="5" xfId="27" applyNumberFormat="1" applyFont="1" applyBorder="1" applyAlignment="1">
      <alignment horizontal="center" vertical="center"/>
    </xf>
    <xf numFmtId="0" fontId="15" fillId="0" borderId="0" xfId="27" applyNumberFormat="1" applyFont="1" applyFill="1" applyBorder="1" applyAlignment="1" applyProtection="1">
      <alignment horizontal="left" vertical="center" wrapText="1"/>
    </xf>
    <xf numFmtId="4" fontId="15" fillId="0" borderId="0" xfId="27" applyNumberFormat="1" applyFont="1" applyFill="1" applyBorder="1" applyAlignment="1" applyProtection="1">
      <alignment horizontal="left" vertical="center" wrapText="1"/>
    </xf>
    <xf numFmtId="164" fontId="25" fillId="0" borderId="5" xfId="23" applyNumberFormat="1" applyFont="1" applyFill="1" applyBorder="1" applyAlignment="1">
      <alignment vertical="center"/>
    </xf>
    <xf numFmtId="4" fontId="26" fillId="0" borderId="5" xfId="23" applyNumberFormat="1" applyFont="1" applyFill="1" applyBorder="1" applyAlignment="1">
      <alignment horizontal="center" vertical="center"/>
    </xf>
    <xf numFmtId="0" fontId="15" fillId="0" borderId="5" xfId="27" applyFont="1" applyBorder="1" applyAlignment="1">
      <alignment horizontal="left" vertical="top" wrapText="1"/>
    </xf>
    <xf numFmtId="0" fontId="20" fillId="0" borderId="5" xfId="0" quotePrefix="1" applyFont="1" applyBorder="1" applyAlignment="1">
      <alignment horizontal="center" vertical="center" wrapText="1"/>
    </xf>
    <xf numFmtId="164" fontId="27" fillId="0" borderId="5" xfId="23" applyNumberFormat="1" applyFont="1" applyFill="1" applyBorder="1" applyAlignment="1">
      <alignment horizontal="left" vertical="center" wrapText="1"/>
    </xf>
    <xf numFmtId="4" fontId="26" fillId="0" borderId="5" xfId="23" applyNumberFormat="1" applyFont="1" applyFill="1" applyBorder="1" applyAlignment="1">
      <alignment horizontal="center" vertical="center" wrapText="1"/>
    </xf>
    <xf numFmtId="4" fontId="18" fillId="0" borderId="5" xfId="23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wrapText="1"/>
    </xf>
    <xf numFmtId="0" fontId="1" fillId="0" borderId="0" xfId="27" applyNumberFormat="1" applyFont="1" applyFill="1" applyAlignment="1" applyProtection="1">
      <alignment horizontal="left" vertical="center" wrapText="1"/>
    </xf>
    <xf numFmtId="0" fontId="16" fillId="0" borderId="6" xfId="27" applyFont="1" applyBorder="1" applyAlignment="1">
      <alignment horizontal="center" vertical="center" wrapText="1"/>
    </xf>
    <xf numFmtId="0" fontId="16" fillId="0" borderId="7" xfId="27" applyFont="1" applyBorder="1" applyAlignment="1">
      <alignment horizontal="center" vertical="center" wrapText="1"/>
    </xf>
    <xf numFmtId="0" fontId="17" fillId="0" borderId="0" xfId="27" quotePrefix="1" applyNumberFormat="1" applyFont="1" applyFill="1" applyBorder="1" applyAlignment="1" applyProtection="1">
      <alignment horizontal="center" wrapText="1"/>
    </xf>
    <xf numFmtId="0" fontId="15" fillId="0" borderId="8" xfId="27" applyFont="1" applyFill="1" applyBorder="1" applyAlignment="1">
      <alignment horizontal="center" vertical="top"/>
    </xf>
    <xf numFmtId="0" fontId="15" fillId="0" borderId="0" xfId="27" applyNumberFormat="1" applyFont="1" applyFill="1" applyAlignment="1" applyProtection="1">
      <alignment vertical="center"/>
    </xf>
    <xf numFmtId="0" fontId="15" fillId="0" borderId="0" xfId="0" applyFont="1" applyAlignment="1">
      <alignment vertical="center"/>
    </xf>
    <xf numFmtId="0" fontId="16" fillId="0" borderId="6" xfId="27" applyNumberFormat="1" applyFont="1" applyFill="1" applyBorder="1" applyAlignment="1" applyProtection="1">
      <alignment horizontal="center" vertical="center" wrapText="1"/>
    </xf>
    <xf numFmtId="0" fontId="16" fillId="0" borderId="7" xfId="27" applyNumberFormat="1" applyFont="1" applyFill="1" applyBorder="1" applyAlignment="1" applyProtection="1">
      <alignment horizontal="center" vertical="center" wrapText="1"/>
    </xf>
    <xf numFmtId="0" fontId="16" fillId="0" borderId="9" xfId="27" applyNumberFormat="1" applyFont="1" applyFill="1" applyBorder="1" applyAlignment="1" applyProtection="1">
      <alignment horizontal="center" vertical="center"/>
    </xf>
    <xf numFmtId="0" fontId="16" fillId="0" borderId="10" xfId="27" applyNumberFormat="1" applyFont="1" applyFill="1" applyBorder="1" applyAlignment="1" applyProtection="1">
      <alignment horizontal="center" vertical="center"/>
    </xf>
    <xf numFmtId="0" fontId="16" fillId="0" borderId="0" xfId="27" applyNumberFormat="1" applyFont="1" applyFill="1" applyBorder="1" applyAlignment="1" applyProtection="1">
      <alignment horizontal="center" vertical="top" wrapText="1"/>
    </xf>
    <xf numFmtId="0" fontId="15" fillId="0" borderId="7" xfId="0" applyFont="1" applyBorder="1" applyAlignment="1">
      <alignment horizontal="center" vertical="center"/>
    </xf>
    <xf numFmtId="0" fontId="15" fillId="0" borderId="0" xfId="0" applyNumberFormat="1" applyFont="1" applyFill="1" applyAlignment="1" applyProtection="1">
      <alignment horizontal="left" vertical="center" wrapText="1"/>
    </xf>
  </cellXfs>
  <cellStyles count="57">
    <cellStyle name="20% - Акцент1" xfId="34" hidden="1"/>
    <cellStyle name="20% - Акцент2" xfId="38" hidden="1"/>
    <cellStyle name="20% - Акцент3" xfId="42" hidden="1"/>
    <cellStyle name="20% - Акцент4" xfId="46" hidden="1"/>
    <cellStyle name="20% - Акцент5" xfId="50" hidden="1"/>
    <cellStyle name="20% - Акцент6" xfId="54" hidden="1"/>
    <cellStyle name="40% - Акцент1" xfId="35" hidden="1"/>
    <cellStyle name="40% - Акцент2" xfId="39" hidden="1"/>
    <cellStyle name="40% - Акцент3" xfId="43" hidden="1"/>
    <cellStyle name="40% - Акцент4" xfId="47" hidden="1"/>
    <cellStyle name="40% - Акцент5" xfId="51" hidden="1"/>
    <cellStyle name="40% - Акцент6" xfId="55" hidden="1"/>
    <cellStyle name="60% - Акцент1" xfId="36" hidden="1"/>
    <cellStyle name="60% - Акцент2" xfId="40" hidden="1"/>
    <cellStyle name="60% - Акцент3" xfId="44" hidden="1"/>
    <cellStyle name="60% - Акцент4" xfId="48" hidden="1"/>
    <cellStyle name="60% - Акцент5" xfId="52" hidden="1"/>
    <cellStyle name="60% - Акцент6" xfId="56" hidden="1"/>
    <cellStyle name="Normal_meresha_07" xfId="1"/>
    <cellStyle name="Акцент1" xfId="33" hidden="1"/>
    <cellStyle name="Акцент2" xfId="37" hidden="1"/>
    <cellStyle name="Акцент3" xfId="41" hidden="1"/>
    <cellStyle name="Акцент4" xfId="45" hidden="1"/>
    <cellStyle name="Акцент5" xfId="49" hidden="1"/>
    <cellStyle name="Акцент6" xfId="53" hidden="1"/>
    <cellStyle name="Вывод" xfId="2"/>
    <cellStyle name="Вычисление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Звичайний_Додаток _ 3 зм_ни 4575 2" xfId="23"/>
    <cellStyle name="Итог" xfId="24"/>
    <cellStyle name="Нейтральный" xfId="32" builtinId="28" hidden="1"/>
    <cellStyle name="Нейтральный" xfId="25"/>
    <cellStyle name="Обычный" xfId="0" builtinId="0"/>
    <cellStyle name="Обычный 2" xfId="26"/>
    <cellStyle name="Обычный 3" xfId="27"/>
    <cellStyle name="Плохой" xfId="28"/>
    <cellStyle name="Пояснение" xfId="29"/>
    <cellStyle name="Примечание" xfId="30"/>
    <cellStyle name="Стиль 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topLeftCell="C31" zoomScale="68" zoomScaleNormal="100" zoomScaleSheetLayoutView="68" workbookViewId="0">
      <selection activeCell="E33" sqref="E33"/>
    </sheetView>
  </sheetViews>
  <sheetFormatPr defaultRowHeight="12.75"/>
  <cols>
    <col min="1" max="1" width="23.33203125" customWidth="1"/>
    <col min="2" max="2" width="24.33203125" customWidth="1"/>
    <col min="3" max="3" width="24.6640625" customWidth="1"/>
    <col min="4" max="4" width="88.6640625" customWidth="1"/>
    <col min="5" max="5" width="66.83203125" customWidth="1"/>
    <col min="6" max="6" width="40.6640625" customWidth="1"/>
    <col min="7" max="7" width="22.5" customWidth="1"/>
    <col min="8" max="8" width="22.33203125" customWidth="1"/>
    <col min="9" max="10" width="19.33203125" customWidth="1"/>
  </cols>
  <sheetData>
    <row r="1" spans="1:10">
      <c r="H1" s="50" t="s">
        <v>65</v>
      </c>
      <c r="I1" s="50"/>
      <c r="J1" s="50"/>
    </row>
    <row r="2" spans="1:10" ht="147" customHeight="1">
      <c r="A2" s="5"/>
      <c r="B2" s="5"/>
      <c r="C2" s="5"/>
      <c r="D2" s="5"/>
      <c r="E2" s="5"/>
      <c r="F2" s="5"/>
      <c r="G2" s="63" t="s">
        <v>125</v>
      </c>
      <c r="H2" s="63"/>
      <c r="I2" s="63"/>
      <c r="J2" s="63"/>
    </row>
    <row r="3" spans="1:10" ht="12" customHeight="1">
      <c r="A3" s="6"/>
      <c r="B3" s="6"/>
      <c r="C3" s="6"/>
      <c r="D3" s="6"/>
      <c r="E3" s="6"/>
      <c r="F3" s="6"/>
      <c r="G3" s="6"/>
      <c r="H3" s="7"/>
      <c r="I3" s="7"/>
      <c r="J3" s="7"/>
    </row>
    <row r="4" spans="1:10" ht="18.75">
      <c r="A4" s="61" t="s">
        <v>83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ht="26.25" customHeight="1">
      <c r="A5" s="53" t="s">
        <v>70</v>
      </c>
      <c r="B5" s="53"/>
      <c r="C5" s="53"/>
      <c r="D5" s="53"/>
      <c r="E5" s="53"/>
      <c r="F5" s="53"/>
      <c r="G5" s="53"/>
      <c r="H5" s="53"/>
      <c r="I5" s="53"/>
      <c r="J5" s="8"/>
    </row>
    <row r="6" spans="1:10" ht="24.75" customHeight="1">
      <c r="A6" s="54" t="s">
        <v>42</v>
      </c>
      <c r="B6" s="54"/>
      <c r="C6" s="54"/>
      <c r="D6" s="54"/>
      <c r="E6" s="54"/>
      <c r="F6" s="54"/>
      <c r="G6" s="54"/>
      <c r="H6" s="54"/>
      <c r="I6" s="54"/>
      <c r="J6" s="3" t="s">
        <v>104</v>
      </c>
    </row>
    <row r="7" spans="1:10" ht="18.75" customHeight="1">
      <c r="A7" s="57" t="s">
        <v>39</v>
      </c>
      <c r="B7" s="57" t="s">
        <v>29</v>
      </c>
      <c r="C7" s="57" t="s">
        <v>20</v>
      </c>
      <c r="D7" s="57" t="s">
        <v>28</v>
      </c>
      <c r="E7" s="51" t="s">
        <v>40</v>
      </c>
      <c r="F7" s="51" t="s">
        <v>41</v>
      </c>
      <c r="G7" s="51" t="s">
        <v>21</v>
      </c>
      <c r="H7" s="57" t="s">
        <v>0</v>
      </c>
      <c r="I7" s="59" t="s">
        <v>1</v>
      </c>
      <c r="J7" s="60"/>
    </row>
    <row r="8" spans="1:10" ht="111.75" customHeight="1">
      <c r="A8" s="58"/>
      <c r="B8" s="62"/>
      <c r="C8" s="58"/>
      <c r="D8" s="58"/>
      <c r="E8" s="52"/>
      <c r="F8" s="52"/>
      <c r="G8" s="52"/>
      <c r="H8" s="58"/>
      <c r="I8" s="9" t="s">
        <v>21</v>
      </c>
      <c r="J8" s="9" t="s">
        <v>22</v>
      </c>
    </row>
    <row r="9" spans="1:10" ht="18.75">
      <c r="A9" s="10" t="s">
        <v>24</v>
      </c>
      <c r="B9" s="10" t="s">
        <v>25</v>
      </c>
      <c r="C9" s="10" t="s">
        <v>26</v>
      </c>
      <c r="D9" s="9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</row>
    <row r="10" spans="1:10" ht="37.5">
      <c r="A10" s="10" t="s">
        <v>9</v>
      </c>
      <c r="B10" s="10"/>
      <c r="C10" s="10"/>
      <c r="D10" s="12" t="s">
        <v>57</v>
      </c>
      <c r="E10" s="13"/>
      <c r="F10" s="14"/>
      <c r="G10" s="15">
        <f>G11</f>
        <v>8696845</v>
      </c>
      <c r="H10" s="15">
        <f>H11</f>
        <v>8683145</v>
      </c>
      <c r="I10" s="15">
        <f>I11</f>
        <v>13700</v>
      </c>
      <c r="J10" s="15">
        <f>J11</f>
        <v>0</v>
      </c>
    </row>
    <row r="11" spans="1:10" ht="37.5">
      <c r="A11" s="10" t="s">
        <v>10</v>
      </c>
      <c r="B11" s="10"/>
      <c r="C11" s="10"/>
      <c r="D11" s="12" t="s">
        <v>57</v>
      </c>
      <c r="E11" s="13"/>
      <c r="F11" s="14"/>
      <c r="G11" s="15">
        <f>SUM(G12:G34)</f>
        <v>8696845</v>
      </c>
      <c r="H11" s="15">
        <f>SUM(H12:H34)</f>
        <v>8683145</v>
      </c>
      <c r="I11" s="15">
        <f>SUM(I12:I30)</f>
        <v>13700</v>
      </c>
      <c r="J11" s="15">
        <f>SUM(J12:J30)</f>
        <v>0</v>
      </c>
    </row>
    <row r="12" spans="1:10" ht="56.25">
      <c r="A12" s="10" t="s">
        <v>33</v>
      </c>
      <c r="B12" s="16" t="s">
        <v>34</v>
      </c>
      <c r="C12" s="16" t="s">
        <v>35</v>
      </c>
      <c r="D12" s="17" t="s">
        <v>36</v>
      </c>
      <c r="E12" s="18" t="s">
        <v>84</v>
      </c>
      <c r="F12" s="19" t="s">
        <v>88</v>
      </c>
      <c r="G12" s="15">
        <v>145000</v>
      </c>
      <c r="H12" s="15">
        <v>145000</v>
      </c>
      <c r="I12" s="15">
        <v>0</v>
      </c>
      <c r="J12" s="15">
        <v>0</v>
      </c>
    </row>
    <row r="13" spans="1:10" s="4" customFormat="1" ht="56.25">
      <c r="A13" s="20" t="s">
        <v>45</v>
      </c>
      <c r="B13" s="21" t="s">
        <v>46</v>
      </c>
      <c r="C13" s="21" t="s">
        <v>35</v>
      </c>
      <c r="D13" s="22" t="s">
        <v>75</v>
      </c>
      <c r="E13" s="23" t="s">
        <v>84</v>
      </c>
      <c r="F13" s="19" t="s">
        <v>88</v>
      </c>
      <c r="G13" s="24">
        <v>9540</v>
      </c>
      <c r="H13" s="24">
        <v>9540</v>
      </c>
      <c r="I13" s="24">
        <v>0</v>
      </c>
      <c r="J13" s="24">
        <v>0</v>
      </c>
    </row>
    <row r="14" spans="1:10" ht="79.5" customHeight="1">
      <c r="A14" s="10" t="s">
        <v>49</v>
      </c>
      <c r="B14" s="16" t="s">
        <v>50</v>
      </c>
      <c r="C14" s="16" t="s">
        <v>51</v>
      </c>
      <c r="D14" s="17" t="s">
        <v>52</v>
      </c>
      <c r="E14" s="18" t="s">
        <v>84</v>
      </c>
      <c r="F14" s="19" t="s">
        <v>88</v>
      </c>
      <c r="G14" s="15">
        <f>82720-7000</f>
        <v>75720</v>
      </c>
      <c r="H14" s="15">
        <f>82720-7000</f>
        <v>75720</v>
      </c>
      <c r="I14" s="15">
        <v>0</v>
      </c>
      <c r="J14" s="15">
        <v>0</v>
      </c>
    </row>
    <row r="15" spans="1:10" ht="56.25" customHeight="1">
      <c r="A15" s="20" t="s">
        <v>37</v>
      </c>
      <c r="B15" s="16" t="s">
        <v>38</v>
      </c>
      <c r="C15" s="16" t="s">
        <v>30</v>
      </c>
      <c r="D15" s="17" t="s">
        <v>111</v>
      </c>
      <c r="E15" s="18" t="s">
        <v>84</v>
      </c>
      <c r="F15" s="19" t="s">
        <v>88</v>
      </c>
      <c r="G15" s="15">
        <f>91000+20000+200000</f>
        <v>311000</v>
      </c>
      <c r="H15" s="24">
        <f>91000+20000+200000</f>
        <v>311000</v>
      </c>
      <c r="I15" s="15">
        <v>0</v>
      </c>
      <c r="J15" s="15">
        <v>0</v>
      </c>
    </row>
    <row r="16" spans="1:10" ht="102" customHeight="1">
      <c r="A16" s="20" t="s">
        <v>37</v>
      </c>
      <c r="B16" s="16" t="s">
        <v>38</v>
      </c>
      <c r="C16" s="16" t="s">
        <v>30</v>
      </c>
      <c r="D16" s="17" t="s">
        <v>111</v>
      </c>
      <c r="E16" s="18" t="s">
        <v>85</v>
      </c>
      <c r="F16" s="25" t="s">
        <v>102</v>
      </c>
      <c r="G16" s="15">
        <f>120000+475000+60000</f>
        <v>655000</v>
      </c>
      <c r="H16" s="24">
        <f>120000+475000+60000</f>
        <v>655000</v>
      </c>
      <c r="I16" s="15">
        <v>0</v>
      </c>
      <c r="J16" s="15">
        <v>0</v>
      </c>
    </row>
    <row r="17" spans="1:10" ht="74.25" customHeight="1">
      <c r="A17" s="26" t="s">
        <v>79</v>
      </c>
      <c r="B17" s="16" t="s">
        <v>80</v>
      </c>
      <c r="C17" s="16" t="s">
        <v>14</v>
      </c>
      <c r="D17" s="17" t="s">
        <v>81</v>
      </c>
      <c r="E17" s="23" t="s">
        <v>86</v>
      </c>
      <c r="F17" s="25" t="s">
        <v>87</v>
      </c>
      <c r="G17" s="15">
        <v>366704</v>
      </c>
      <c r="H17" s="24">
        <v>366704</v>
      </c>
      <c r="I17" s="15">
        <v>0</v>
      </c>
      <c r="J17" s="15">
        <v>0</v>
      </c>
    </row>
    <row r="18" spans="1:10" ht="36.75" customHeight="1">
      <c r="A18" s="10" t="s">
        <v>13</v>
      </c>
      <c r="B18" s="16" t="s">
        <v>15</v>
      </c>
      <c r="C18" s="16" t="s">
        <v>14</v>
      </c>
      <c r="D18" s="17" t="s">
        <v>16</v>
      </c>
      <c r="E18" s="27" t="s">
        <v>108</v>
      </c>
      <c r="F18" s="19" t="s">
        <v>89</v>
      </c>
      <c r="G18" s="15">
        <f>521214-40000</f>
        <v>481214</v>
      </c>
      <c r="H18" s="15">
        <f>521214-40000</f>
        <v>481214</v>
      </c>
      <c r="I18" s="15">
        <v>0</v>
      </c>
      <c r="J18" s="15">
        <v>0</v>
      </c>
    </row>
    <row r="19" spans="1:10" ht="61.5" customHeight="1">
      <c r="A19" s="10" t="s">
        <v>13</v>
      </c>
      <c r="B19" s="16" t="s">
        <v>15</v>
      </c>
      <c r="C19" s="16" t="s">
        <v>14</v>
      </c>
      <c r="D19" s="17" t="s">
        <v>16</v>
      </c>
      <c r="E19" s="28" t="s">
        <v>109</v>
      </c>
      <c r="F19" s="19" t="s">
        <v>90</v>
      </c>
      <c r="G19" s="15">
        <v>1400000</v>
      </c>
      <c r="H19" s="15">
        <v>1400000</v>
      </c>
      <c r="I19" s="15">
        <v>0</v>
      </c>
      <c r="J19" s="15">
        <v>0</v>
      </c>
    </row>
    <row r="20" spans="1:10" ht="56.25">
      <c r="A20" s="10" t="s">
        <v>66</v>
      </c>
      <c r="B20" s="16" t="s">
        <v>67</v>
      </c>
      <c r="C20" s="16" t="s">
        <v>68</v>
      </c>
      <c r="D20" s="17" t="s">
        <v>69</v>
      </c>
      <c r="E20" s="27" t="s">
        <v>105</v>
      </c>
      <c r="F20" s="19" t="s">
        <v>91</v>
      </c>
      <c r="G20" s="15">
        <f>300000-40000-60000</f>
        <v>200000</v>
      </c>
      <c r="H20" s="15">
        <f>300000-40000-60000</f>
        <v>200000</v>
      </c>
      <c r="I20" s="15">
        <v>0</v>
      </c>
      <c r="J20" s="15">
        <v>0</v>
      </c>
    </row>
    <row r="21" spans="1:10" ht="75">
      <c r="A21" s="26" t="s">
        <v>76</v>
      </c>
      <c r="B21" s="16" t="s">
        <v>77</v>
      </c>
      <c r="C21" s="16" t="s">
        <v>2</v>
      </c>
      <c r="D21" s="22" t="s">
        <v>78</v>
      </c>
      <c r="E21" s="29" t="s">
        <v>92</v>
      </c>
      <c r="F21" s="19" t="s">
        <v>93</v>
      </c>
      <c r="G21" s="15">
        <v>5448</v>
      </c>
      <c r="H21" s="15">
        <v>5448</v>
      </c>
      <c r="I21" s="15">
        <v>0</v>
      </c>
      <c r="J21" s="15">
        <v>0</v>
      </c>
    </row>
    <row r="22" spans="1:10" ht="56.25">
      <c r="A22" s="26" t="s">
        <v>76</v>
      </c>
      <c r="B22" s="16" t="s">
        <v>77</v>
      </c>
      <c r="C22" s="16" t="s">
        <v>2</v>
      </c>
      <c r="D22" s="22" t="s">
        <v>78</v>
      </c>
      <c r="E22" s="27" t="s">
        <v>110</v>
      </c>
      <c r="F22" s="25" t="s">
        <v>106</v>
      </c>
      <c r="G22" s="15">
        <f>75000+7000</f>
        <v>82000</v>
      </c>
      <c r="H22" s="15">
        <f>75000+7000</f>
        <v>82000</v>
      </c>
      <c r="I22" s="15">
        <v>0</v>
      </c>
      <c r="J22" s="15">
        <v>0</v>
      </c>
    </row>
    <row r="23" spans="1:10" ht="131.25">
      <c r="A23" s="10" t="s">
        <v>17</v>
      </c>
      <c r="B23" s="16" t="s">
        <v>18</v>
      </c>
      <c r="C23" s="16" t="s">
        <v>19</v>
      </c>
      <c r="D23" s="17" t="s">
        <v>27</v>
      </c>
      <c r="E23" s="27" t="s">
        <v>94</v>
      </c>
      <c r="F23" s="25" t="s">
        <v>95</v>
      </c>
      <c r="G23" s="15">
        <v>56000</v>
      </c>
      <c r="H23" s="15">
        <v>56000</v>
      </c>
      <c r="I23" s="15">
        <v>0</v>
      </c>
      <c r="J23" s="15">
        <v>0</v>
      </c>
    </row>
    <row r="24" spans="1:10" ht="93.75">
      <c r="A24" s="10" t="s">
        <v>12</v>
      </c>
      <c r="B24" s="16" t="s">
        <v>6</v>
      </c>
      <c r="C24" s="16" t="s">
        <v>7</v>
      </c>
      <c r="D24" s="17" t="s">
        <v>8</v>
      </c>
      <c r="E24" s="27" t="s">
        <v>96</v>
      </c>
      <c r="F24" s="19" t="s">
        <v>107</v>
      </c>
      <c r="G24" s="15">
        <v>13700</v>
      </c>
      <c r="H24" s="15">
        <v>0</v>
      </c>
      <c r="I24" s="15">
        <v>13700</v>
      </c>
      <c r="J24" s="15">
        <v>0</v>
      </c>
    </row>
    <row r="25" spans="1:10" ht="131.25">
      <c r="A25" s="10" t="s">
        <v>11</v>
      </c>
      <c r="B25" s="16" t="s">
        <v>4</v>
      </c>
      <c r="C25" s="16" t="s">
        <v>3</v>
      </c>
      <c r="D25" s="17" t="s">
        <v>5</v>
      </c>
      <c r="E25" s="27" t="s">
        <v>94</v>
      </c>
      <c r="F25" s="25" t="s">
        <v>95</v>
      </c>
      <c r="G25" s="15">
        <v>13100</v>
      </c>
      <c r="H25" s="15">
        <v>13100</v>
      </c>
      <c r="I25" s="15">
        <v>0</v>
      </c>
      <c r="J25" s="15">
        <v>0</v>
      </c>
    </row>
    <row r="26" spans="1:10" ht="56.25">
      <c r="A26" s="10" t="s">
        <v>11</v>
      </c>
      <c r="B26" s="16" t="s">
        <v>4</v>
      </c>
      <c r="C26" s="16" t="s">
        <v>3</v>
      </c>
      <c r="D26" s="17" t="s">
        <v>5</v>
      </c>
      <c r="E26" s="27" t="s">
        <v>110</v>
      </c>
      <c r="F26" s="25" t="s">
        <v>106</v>
      </c>
      <c r="G26" s="15">
        <f>110247+9078+1011921+894800</f>
        <v>2026046</v>
      </c>
      <c r="H26" s="15">
        <f>110247+9078+1011921+894800</f>
        <v>2026046</v>
      </c>
      <c r="I26" s="15">
        <v>0</v>
      </c>
      <c r="J26" s="15">
        <v>0</v>
      </c>
    </row>
    <row r="27" spans="1:10" ht="131.25">
      <c r="A27" s="10" t="s">
        <v>11</v>
      </c>
      <c r="B27" s="16" t="s">
        <v>4</v>
      </c>
      <c r="C27" s="16" t="s">
        <v>3</v>
      </c>
      <c r="D27" s="17" t="s">
        <v>5</v>
      </c>
      <c r="E27" s="23" t="s">
        <v>97</v>
      </c>
      <c r="F27" s="25" t="s">
        <v>98</v>
      </c>
      <c r="G27" s="15">
        <v>2114473</v>
      </c>
      <c r="H27" s="15">
        <v>2114473</v>
      </c>
      <c r="I27" s="15">
        <v>0</v>
      </c>
      <c r="J27" s="15">
        <v>0</v>
      </c>
    </row>
    <row r="28" spans="1:10" ht="76.5" customHeight="1">
      <c r="A28" s="10" t="s">
        <v>11</v>
      </c>
      <c r="B28" s="16" t="s">
        <v>4</v>
      </c>
      <c r="C28" s="16" t="s">
        <v>3</v>
      </c>
      <c r="D28" s="17" t="s">
        <v>5</v>
      </c>
      <c r="E28" s="23" t="s">
        <v>118</v>
      </c>
      <c r="F28" s="25" t="s">
        <v>113</v>
      </c>
      <c r="G28" s="15">
        <f>81570+190330</f>
        <v>271900</v>
      </c>
      <c r="H28" s="15">
        <f>81570+190330</f>
        <v>271900</v>
      </c>
      <c r="I28" s="15">
        <v>0</v>
      </c>
      <c r="J28" s="15">
        <v>0</v>
      </c>
    </row>
    <row r="29" spans="1:10" ht="107.25" customHeight="1">
      <c r="A29" s="10" t="s">
        <v>11</v>
      </c>
      <c r="B29" s="16" t="s">
        <v>4</v>
      </c>
      <c r="C29" s="16" t="s">
        <v>3</v>
      </c>
      <c r="D29" s="17" t="s">
        <v>5</v>
      </c>
      <c r="E29" s="28" t="s">
        <v>112</v>
      </c>
      <c r="F29" s="42" t="s">
        <v>117</v>
      </c>
      <c r="G29" s="43">
        <v>30000</v>
      </c>
      <c r="H29" s="43">
        <v>30000</v>
      </c>
      <c r="I29" s="15">
        <v>0</v>
      </c>
      <c r="J29" s="15">
        <v>0</v>
      </c>
    </row>
    <row r="30" spans="1:10" ht="70.5" customHeight="1">
      <c r="A30" s="26" t="s">
        <v>71</v>
      </c>
      <c r="B30" s="16" t="s">
        <v>72</v>
      </c>
      <c r="C30" s="16" t="s">
        <v>3</v>
      </c>
      <c r="D30" s="17" t="s">
        <v>73</v>
      </c>
      <c r="E30" s="23" t="s">
        <v>118</v>
      </c>
      <c r="F30" s="25" t="s">
        <v>113</v>
      </c>
      <c r="G30" s="43">
        <v>150000</v>
      </c>
      <c r="H30" s="43">
        <f>50000+100000</f>
        <v>150000</v>
      </c>
      <c r="I30" s="15">
        <v>0</v>
      </c>
      <c r="J30" s="15">
        <v>0</v>
      </c>
    </row>
    <row r="31" spans="1:10" ht="70.5" customHeight="1">
      <c r="A31" s="10" t="s">
        <v>71</v>
      </c>
      <c r="B31" s="16" t="s">
        <v>72</v>
      </c>
      <c r="C31" s="16" t="s">
        <v>3</v>
      </c>
      <c r="D31" s="17" t="s">
        <v>73</v>
      </c>
      <c r="E31" s="23" t="s">
        <v>121</v>
      </c>
      <c r="F31" s="25" t="s">
        <v>122</v>
      </c>
      <c r="G31" s="43">
        <f>40000+50000</f>
        <v>90000</v>
      </c>
      <c r="H31" s="43">
        <f>40000+50000</f>
        <v>90000</v>
      </c>
      <c r="I31" s="15">
        <v>0</v>
      </c>
      <c r="J31" s="15">
        <v>0</v>
      </c>
    </row>
    <row r="32" spans="1:10" ht="70.5" customHeight="1">
      <c r="A32" s="10" t="s">
        <v>71</v>
      </c>
      <c r="B32" s="16" t="s">
        <v>72</v>
      </c>
      <c r="C32" s="16" t="s">
        <v>3</v>
      </c>
      <c r="D32" s="17" t="s">
        <v>73</v>
      </c>
      <c r="E32" s="46" t="s">
        <v>119</v>
      </c>
      <c r="F32" s="25" t="s">
        <v>120</v>
      </c>
      <c r="G32" s="43">
        <v>50000</v>
      </c>
      <c r="H32" s="43">
        <v>50000</v>
      </c>
      <c r="I32" s="15">
        <v>0</v>
      </c>
      <c r="J32" s="15">
        <v>0</v>
      </c>
    </row>
    <row r="33" spans="1:10" ht="67.5" customHeight="1">
      <c r="A33" s="10" t="s">
        <v>71</v>
      </c>
      <c r="B33" s="16" t="s">
        <v>72</v>
      </c>
      <c r="C33" s="16" t="s">
        <v>3</v>
      </c>
      <c r="D33" s="17" t="s">
        <v>73</v>
      </c>
      <c r="E33" s="46" t="s">
        <v>126</v>
      </c>
      <c r="F33" s="25" t="s">
        <v>127</v>
      </c>
      <c r="G33" s="43">
        <v>100000</v>
      </c>
      <c r="H33" s="43">
        <v>100000</v>
      </c>
      <c r="I33" s="15">
        <v>0</v>
      </c>
      <c r="J33" s="15">
        <v>0</v>
      </c>
    </row>
    <row r="34" spans="1:10" ht="139.5" customHeight="1">
      <c r="A34" s="10" t="s">
        <v>71</v>
      </c>
      <c r="B34" s="16" t="s">
        <v>72</v>
      </c>
      <c r="C34" s="16" t="s">
        <v>3</v>
      </c>
      <c r="D34" s="17" t="s">
        <v>73</v>
      </c>
      <c r="E34" s="49" t="s">
        <v>123</v>
      </c>
      <c r="F34" s="25" t="s">
        <v>124</v>
      </c>
      <c r="G34" s="47">
        <v>50000</v>
      </c>
      <c r="H34" s="47">
        <v>50000</v>
      </c>
      <c r="I34" s="48">
        <v>0</v>
      </c>
      <c r="J34" s="15">
        <v>0</v>
      </c>
    </row>
    <row r="35" spans="1:10" ht="57.75" customHeight="1">
      <c r="A35" s="10" t="s">
        <v>43</v>
      </c>
      <c r="B35" s="16"/>
      <c r="C35" s="16"/>
      <c r="D35" s="12" t="s">
        <v>58</v>
      </c>
      <c r="E35" s="18"/>
      <c r="F35" s="19"/>
      <c r="G35" s="15">
        <f>G36</f>
        <v>1664904</v>
      </c>
      <c r="H35" s="15">
        <f>H36</f>
        <v>1664904</v>
      </c>
      <c r="I35" s="15">
        <f>I36</f>
        <v>0</v>
      </c>
      <c r="J35" s="15">
        <f>J36</f>
        <v>0</v>
      </c>
    </row>
    <row r="36" spans="1:10" ht="45.75" customHeight="1">
      <c r="A36" s="10" t="s">
        <v>44</v>
      </c>
      <c r="B36" s="16"/>
      <c r="C36" s="16"/>
      <c r="D36" s="12" t="s">
        <v>58</v>
      </c>
      <c r="E36" s="18"/>
      <c r="F36" s="19"/>
      <c r="G36" s="15">
        <f>SUM(G37:G41)</f>
        <v>1664904</v>
      </c>
      <c r="H36" s="15">
        <f>SUM(H37:H41)</f>
        <v>1664904</v>
      </c>
      <c r="I36" s="15">
        <f>SUM(I37:I41)</f>
        <v>0</v>
      </c>
      <c r="J36" s="15">
        <f>SUM(J37:J41)</f>
        <v>0</v>
      </c>
    </row>
    <row r="37" spans="1:10" ht="63" customHeight="1">
      <c r="A37" s="30" t="s">
        <v>59</v>
      </c>
      <c r="B37" s="31" t="s">
        <v>51</v>
      </c>
      <c r="C37" s="31" t="s">
        <v>60</v>
      </c>
      <c r="D37" s="17" t="s">
        <v>64</v>
      </c>
      <c r="E37" s="18" t="s">
        <v>99</v>
      </c>
      <c r="F37" s="32" t="s">
        <v>103</v>
      </c>
      <c r="G37" s="24">
        <f>681870+22302</f>
        <v>704172</v>
      </c>
      <c r="H37" s="15">
        <f>681870+22302</f>
        <v>704172</v>
      </c>
      <c r="I37" s="24">
        <v>0</v>
      </c>
      <c r="J37" s="15">
        <v>0</v>
      </c>
    </row>
    <row r="38" spans="1:10" ht="55.5" customHeight="1">
      <c r="A38" s="33" t="s">
        <v>61</v>
      </c>
      <c r="B38" s="31" t="s">
        <v>62</v>
      </c>
      <c r="C38" s="31" t="s">
        <v>63</v>
      </c>
      <c r="D38" s="17" t="s">
        <v>74</v>
      </c>
      <c r="E38" s="18" t="s">
        <v>99</v>
      </c>
      <c r="F38" s="32" t="s">
        <v>103</v>
      </c>
      <c r="G38" s="15">
        <f>637200+63000-12500-5000+170451</f>
        <v>853151</v>
      </c>
      <c r="H38" s="15">
        <f>637200+63000-12500-5000+170451</f>
        <v>853151</v>
      </c>
      <c r="I38" s="15">
        <v>0</v>
      </c>
      <c r="J38" s="15">
        <v>0</v>
      </c>
    </row>
    <row r="39" spans="1:10" ht="55.5" customHeight="1">
      <c r="A39" s="33" t="s">
        <v>116</v>
      </c>
      <c r="B39" s="31">
        <v>1070</v>
      </c>
      <c r="C39" s="45" t="s">
        <v>115</v>
      </c>
      <c r="D39" s="17" t="s">
        <v>114</v>
      </c>
      <c r="E39" s="18" t="s">
        <v>99</v>
      </c>
      <c r="F39" s="32" t="s">
        <v>103</v>
      </c>
      <c r="G39" s="15">
        <f>H39+I39</f>
        <v>11151</v>
      </c>
      <c r="H39" s="15">
        <v>11151</v>
      </c>
      <c r="I39" s="15">
        <v>0</v>
      </c>
      <c r="J39" s="15">
        <v>0</v>
      </c>
    </row>
    <row r="40" spans="1:10" ht="62.25" customHeight="1">
      <c r="A40" s="10" t="s">
        <v>48</v>
      </c>
      <c r="B40" s="16" t="s">
        <v>47</v>
      </c>
      <c r="C40" s="16" t="s">
        <v>31</v>
      </c>
      <c r="D40" s="17" t="s">
        <v>32</v>
      </c>
      <c r="E40" s="18" t="s">
        <v>99</v>
      </c>
      <c r="F40" s="32" t="s">
        <v>103</v>
      </c>
      <c r="G40" s="15">
        <f>3620+1810</f>
        <v>5430</v>
      </c>
      <c r="H40" s="15">
        <f>3620+1810</f>
        <v>5430</v>
      </c>
      <c r="I40" s="15">
        <v>0</v>
      </c>
      <c r="J40" s="15">
        <v>0</v>
      </c>
    </row>
    <row r="41" spans="1:10" ht="77.25" customHeight="1">
      <c r="A41" s="10" t="s">
        <v>53</v>
      </c>
      <c r="B41" s="16" t="s">
        <v>54</v>
      </c>
      <c r="C41" s="16" t="s">
        <v>55</v>
      </c>
      <c r="D41" s="44" t="s">
        <v>56</v>
      </c>
      <c r="E41" s="34" t="s">
        <v>100</v>
      </c>
      <c r="F41" s="35" t="s">
        <v>101</v>
      </c>
      <c r="G41" s="15">
        <v>91000</v>
      </c>
      <c r="H41" s="15">
        <v>91000</v>
      </c>
      <c r="I41" s="15">
        <v>0</v>
      </c>
      <c r="J41" s="15">
        <v>0</v>
      </c>
    </row>
    <row r="42" spans="1:10" ht="19.5" customHeight="1">
      <c r="A42" s="36"/>
      <c r="B42" s="36"/>
      <c r="C42" s="16"/>
      <c r="D42" s="37" t="s">
        <v>23</v>
      </c>
      <c r="E42" s="38"/>
      <c r="F42" s="38"/>
      <c r="G42" s="39">
        <f>H42+I42</f>
        <v>10361749</v>
      </c>
      <c r="H42" s="39">
        <f>H10+H35</f>
        <v>10348049</v>
      </c>
      <c r="I42" s="39">
        <f>I10+I36</f>
        <v>13700</v>
      </c>
      <c r="J42" s="39">
        <f>J10+J35</f>
        <v>0</v>
      </c>
    </row>
    <row r="43" spans="1:10" ht="18.7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ht="18.75">
      <c r="A44" s="40"/>
      <c r="B44" s="40"/>
      <c r="C44" s="40"/>
      <c r="D44" s="40"/>
      <c r="E44" s="40"/>
      <c r="F44" s="40"/>
      <c r="G44" s="41"/>
      <c r="H44" s="40"/>
      <c r="I44" s="40"/>
      <c r="J44" s="40"/>
    </row>
    <row r="45" spans="1:10" ht="82.5" customHeight="1">
      <c r="A45" s="6"/>
      <c r="B45" s="55" t="s">
        <v>82</v>
      </c>
      <c r="C45" s="56"/>
      <c r="D45" s="56"/>
      <c r="E45" s="56"/>
      <c r="F45" s="6"/>
      <c r="G45" s="6"/>
      <c r="H45" s="6"/>
      <c r="I45" s="6"/>
      <c r="J45" s="6"/>
    </row>
    <row r="46" spans="1:10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</sheetData>
  <mergeCells count="15">
    <mergeCell ref="H1:J1"/>
    <mergeCell ref="F7:F8"/>
    <mergeCell ref="A5:I5"/>
    <mergeCell ref="A6:I6"/>
    <mergeCell ref="B45:E45"/>
    <mergeCell ref="A7:A8"/>
    <mergeCell ref="G7:G8"/>
    <mergeCell ref="H7:H8"/>
    <mergeCell ref="I7:J7"/>
    <mergeCell ref="A4:J4"/>
    <mergeCell ref="B7:B8"/>
    <mergeCell ref="C7:C8"/>
    <mergeCell ref="D7:D8"/>
    <mergeCell ref="E7:E8"/>
    <mergeCell ref="G2:J2"/>
  </mergeCells>
  <printOptions horizontalCentered="1"/>
  <pageMargins left="0.78740157480314965" right="0.78740157480314965" top="1.1811023622047245" bottom="0.39370078740157483" header="0.39370078740157483" footer="0.39370078740157483"/>
  <pageSetup paperSize="9" scale="41" fitToHeight="2" orientation="landscape" blackAndWhite="1" r:id="rId1"/>
  <rowBreaks count="2" manualBreakCount="2">
    <brk id="21" max="16383" man="1"/>
    <brk id="33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48EEC9-1574-4A8D-A401-B7362DF42E8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2026-06-04T09:16:53Z</cp:lastPrinted>
  <dcterms:created xsi:type="dcterms:W3CDTF">2014-01-17T10:52:16Z</dcterms:created>
  <dcterms:modified xsi:type="dcterms:W3CDTF">2026-06-04T09:17:24Z</dcterms:modified>
</cp:coreProperties>
</file>