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480" yWindow="105" windowWidth="19425" windowHeight="11025"/>
  </bookViews>
  <sheets>
    <sheet name="дод 3" sheetId="1" r:id="rId1"/>
    <sheet name="дод 4" sheetId="2" r:id="rId2"/>
  </sheets>
  <definedNames>
    <definedName name="_xlnm.Print_Area" localSheetId="0">'дод 3'!$A$2:$F$183</definedName>
  </definedNames>
  <calcPr calcId="125725"/>
</workbook>
</file>

<file path=xl/calcChain.xml><?xml version="1.0" encoding="utf-8"?>
<calcChain xmlns="http://schemas.openxmlformats.org/spreadsheetml/2006/main">
  <c r="D172" i="1"/>
  <c r="E172"/>
  <c r="C172"/>
  <c r="F174"/>
  <c r="F158"/>
  <c r="C111"/>
  <c r="D51"/>
  <c r="E51"/>
  <c r="C51"/>
  <c r="D109"/>
  <c r="E109"/>
  <c r="F109" s="1"/>
  <c r="C109"/>
  <c r="F110"/>
  <c r="C87" l="1"/>
  <c r="D87"/>
  <c r="E87"/>
  <c r="D67"/>
  <c r="E67"/>
  <c r="C67"/>
  <c r="F80"/>
  <c r="D53"/>
  <c r="E53"/>
  <c r="C53"/>
  <c r="F66"/>
  <c r="F57"/>
  <c r="D33"/>
  <c r="E33"/>
  <c r="C33"/>
  <c r="F41"/>
  <c r="E53" i="2"/>
  <c r="D52"/>
  <c r="C52"/>
  <c r="D51"/>
  <c r="C51"/>
  <c r="D45"/>
  <c r="C45"/>
  <c r="E46"/>
  <c r="E42"/>
  <c r="D41"/>
  <c r="C41"/>
  <c r="F176" i="1"/>
  <c r="F171"/>
  <c r="D157"/>
  <c r="E157"/>
  <c r="C157"/>
  <c r="D150"/>
  <c r="E150"/>
  <c r="C150"/>
  <c r="C135"/>
  <c r="D135"/>
  <c r="E135"/>
  <c r="F135" s="1"/>
  <c r="F136"/>
  <c r="F107"/>
  <c r="F100"/>
  <c r="E41" i="2" l="1"/>
  <c r="E52"/>
  <c r="E51"/>
  <c r="E45"/>
  <c r="E43" i="1"/>
  <c r="D43"/>
  <c r="F22"/>
  <c r="F21"/>
  <c r="F23"/>
  <c r="D18" i="2"/>
  <c r="E36"/>
  <c r="D35"/>
  <c r="C35"/>
  <c r="C32"/>
  <c r="D32"/>
  <c r="F137" i="1"/>
  <c r="E132"/>
  <c r="D132"/>
  <c r="C132"/>
  <c r="C43"/>
  <c r="F48"/>
  <c r="F49"/>
  <c r="E35" i="2" l="1"/>
  <c r="E21"/>
  <c r="E24"/>
  <c r="D23"/>
  <c r="D22" s="1"/>
  <c r="E22" s="1"/>
  <c r="C23"/>
  <c r="C22" s="1"/>
  <c r="D43"/>
  <c r="C43"/>
  <c r="E44"/>
  <c r="D39"/>
  <c r="C18"/>
  <c r="C17" s="1"/>
  <c r="C42" i="1"/>
  <c r="F44"/>
  <c r="F45"/>
  <c r="F46"/>
  <c r="F47"/>
  <c r="E42"/>
  <c r="D170"/>
  <c r="E170"/>
  <c r="C170"/>
  <c r="F152"/>
  <c r="F159"/>
  <c r="F149"/>
  <c r="C148"/>
  <c r="D148"/>
  <c r="E148"/>
  <c r="D106"/>
  <c r="E106"/>
  <c r="C106"/>
  <c r="F108"/>
  <c r="F63"/>
  <c r="F64"/>
  <c r="D27" i="2"/>
  <c r="C27"/>
  <c r="E31"/>
  <c r="C39"/>
  <c r="E38"/>
  <c r="E40"/>
  <c r="E34"/>
  <c r="D37"/>
  <c r="C37"/>
  <c r="D64"/>
  <c r="C64"/>
  <c r="E63"/>
  <c r="E65"/>
  <c r="D62"/>
  <c r="C62"/>
  <c r="E28"/>
  <c r="E30"/>
  <c r="D17"/>
  <c r="D56"/>
  <c r="D55" s="1"/>
  <c r="D54" s="1"/>
  <c r="C56"/>
  <c r="E20"/>
  <c r="D175" i="1"/>
  <c r="E175"/>
  <c r="C175"/>
  <c r="D128"/>
  <c r="D127" s="1"/>
  <c r="E128"/>
  <c r="C128"/>
  <c r="C127" s="1"/>
  <c r="F164"/>
  <c r="D166"/>
  <c r="D165" s="1"/>
  <c r="D164" s="1"/>
  <c r="E166"/>
  <c r="E165" s="1"/>
  <c r="E164" s="1"/>
  <c r="F166"/>
  <c r="C166"/>
  <c r="C165" s="1"/>
  <c r="C164" s="1"/>
  <c r="C26" i="2" l="1"/>
  <c r="D61"/>
  <c r="D60" s="1"/>
  <c r="C61"/>
  <c r="F175" i="1"/>
  <c r="F170"/>
  <c r="D25" i="2"/>
  <c r="D26"/>
  <c r="C25"/>
  <c r="E43"/>
  <c r="C16"/>
  <c r="F157" i="1"/>
  <c r="E127"/>
  <c r="F148"/>
  <c r="E23" i="2"/>
  <c r="D16"/>
  <c r="E64"/>
  <c r="E62"/>
  <c r="F43" i="1"/>
  <c r="D42"/>
  <c r="F42" s="1"/>
  <c r="E39" i="2"/>
  <c r="E37"/>
  <c r="C60"/>
  <c r="F106" i="1"/>
  <c r="E27" i="2"/>
  <c r="D155" i="1"/>
  <c r="E155"/>
  <c r="C155"/>
  <c r="F141"/>
  <c r="D103"/>
  <c r="E103"/>
  <c r="C103"/>
  <c r="F38"/>
  <c r="D28"/>
  <c r="E28"/>
  <c r="C28"/>
  <c r="F31"/>
  <c r="E17" i="2"/>
  <c r="E18"/>
  <c r="E19"/>
  <c r="E29"/>
  <c r="E33"/>
  <c r="E50"/>
  <c r="E56"/>
  <c r="E58"/>
  <c r="E59"/>
  <c r="C55"/>
  <c r="C54" s="1"/>
  <c r="C49"/>
  <c r="C48" s="1"/>
  <c r="D49"/>
  <c r="E154" i="1" l="1"/>
  <c r="E25" i="2"/>
  <c r="C154" i="1"/>
  <c r="C153" s="1"/>
  <c r="D154"/>
  <c r="D153" s="1"/>
  <c r="E54" i="2"/>
  <c r="E49"/>
  <c r="D48"/>
  <c r="E48" s="1"/>
  <c r="E32"/>
  <c r="E26"/>
  <c r="C47"/>
  <c r="C66" s="1"/>
  <c r="E55"/>
  <c r="D138" i="1"/>
  <c r="F144"/>
  <c r="F62"/>
  <c r="D101"/>
  <c r="E101"/>
  <c r="C101"/>
  <c r="C95"/>
  <c r="C84"/>
  <c r="C81"/>
  <c r="E115"/>
  <c r="D115"/>
  <c r="C115"/>
  <c r="E113"/>
  <c r="D113"/>
  <c r="C113"/>
  <c r="C52" l="1"/>
  <c r="E153"/>
  <c r="F153" s="1"/>
  <c r="F154"/>
  <c r="C17"/>
  <c r="F123" l="1"/>
  <c r="E122"/>
  <c r="D122"/>
  <c r="C122"/>
  <c r="F86"/>
  <c r="F85"/>
  <c r="D84"/>
  <c r="E84"/>
  <c r="C27"/>
  <c r="C15" s="1"/>
  <c r="D81"/>
  <c r="E95"/>
  <c r="D95"/>
  <c r="E117"/>
  <c r="D117"/>
  <c r="C117"/>
  <c r="C16"/>
  <c r="E17"/>
  <c r="D17"/>
  <c r="E169"/>
  <c r="D169"/>
  <c r="C169"/>
  <c r="C168" s="1"/>
  <c r="E162"/>
  <c r="E161" s="1"/>
  <c r="D162"/>
  <c r="D161" s="1"/>
  <c r="C162"/>
  <c r="F169" l="1"/>
  <c r="C160"/>
  <c r="C161"/>
  <c r="D52"/>
  <c r="F122"/>
  <c r="F84"/>
  <c r="F142"/>
  <c r="D47" i="2" l="1"/>
  <c r="D66" s="1"/>
  <c r="D168" i="1"/>
  <c r="E168"/>
  <c r="F121"/>
  <c r="D124"/>
  <c r="E124"/>
  <c r="C124"/>
  <c r="F125"/>
  <c r="F104"/>
  <c r="F105"/>
  <c r="F73"/>
  <c r="F79"/>
  <c r="F59"/>
  <c r="F40"/>
  <c r="F39"/>
  <c r="F37"/>
  <c r="F35"/>
  <c r="F34"/>
  <c r="D27"/>
  <c r="D15" s="1"/>
  <c r="E27"/>
  <c r="E15" s="1"/>
  <c r="E47" i="2" l="1"/>
  <c r="F168" i="1"/>
  <c r="F124"/>
  <c r="F27"/>
  <c r="F133"/>
  <c r="F134"/>
  <c r="F115"/>
  <c r="F116"/>
  <c r="F77"/>
  <c r="C147" l="1"/>
  <c r="C146" s="1"/>
  <c r="F132"/>
  <c r="F140" l="1"/>
  <c r="F143"/>
  <c r="F139"/>
  <c r="F126"/>
  <c r="F120"/>
  <c r="F118"/>
  <c r="F114"/>
  <c r="F113"/>
  <c r="F97"/>
  <c r="F98"/>
  <c r="F99"/>
  <c r="F96"/>
  <c r="F89"/>
  <c r="F90"/>
  <c r="F91"/>
  <c r="F92"/>
  <c r="F93"/>
  <c r="F88"/>
  <c r="F83"/>
  <c r="F82"/>
  <c r="F69"/>
  <c r="F70"/>
  <c r="F71"/>
  <c r="F72"/>
  <c r="F74"/>
  <c r="F75"/>
  <c r="F76"/>
  <c r="F68"/>
  <c r="F55"/>
  <c r="F56"/>
  <c r="F58"/>
  <c r="F60"/>
  <c r="F61"/>
  <c r="F54"/>
  <c r="F30"/>
  <c r="F32"/>
  <c r="F33"/>
  <c r="F29"/>
  <c r="F19"/>
  <c r="F20"/>
  <c r="F24"/>
  <c r="F26"/>
  <c r="F18"/>
  <c r="F173"/>
  <c r="F172"/>
  <c r="F163"/>
  <c r="F162"/>
  <c r="D160"/>
  <c r="E160"/>
  <c r="D147"/>
  <c r="D146" s="1"/>
  <c r="E147"/>
  <c r="E146" s="1"/>
  <c r="E138"/>
  <c r="C138"/>
  <c r="E119"/>
  <c r="E112" s="1"/>
  <c r="D119"/>
  <c r="C119"/>
  <c r="E81"/>
  <c r="F81" s="1"/>
  <c r="E130" l="1"/>
  <c r="E131" s="1"/>
  <c r="F138"/>
  <c r="F147"/>
  <c r="F67"/>
  <c r="C112"/>
  <c r="D111"/>
  <c r="D112"/>
  <c r="D130"/>
  <c r="C130"/>
  <c r="E111"/>
  <c r="F103"/>
  <c r="F119"/>
  <c r="F150"/>
  <c r="F117"/>
  <c r="F95"/>
  <c r="F87"/>
  <c r="F53"/>
  <c r="C177" l="1"/>
  <c r="D177"/>
  <c r="E52"/>
  <c r="E177"/>
  <c r="D131"/>
  <c r="F131" s="1"/>
  <c r="C131"/>
  <c r="F130"/>
  <c r="F111"/>
  <c r="F51"/>
  <c r="F52" s="1"/>
  <c r="F112"/>
  <c r="F28"/>
  <c r="E16" l="1"/>
  <c r="D16"/>
  <c r="F17"/>
  <c r="F160"/>
  <c r="F16" l="1"/>
  <c r="F15"/>
  <c r="D57" i="2"/>
  <c r="E66"/>
  <c r="E16" l="1"/>
  <c r="E57"/>
  <c r="F177" i="1"/>
  <c r="F146" l="1"/>
</calcChain>
</file>

<file path=xl/sharedStrings.xml><?xml version="1.0" encoding="utf-8"?>
<sst xmlns="http://schemas.openxmlformats.org/spreadsheetml/2006/main" count="289" uniqueCount="119">
  <si>
    <t>Код</t>
  </si>
  <si>
    <t>Показник</t>
  </si>
  <si>
    <t>0100</t>
  </si>
  <si>
    <t>Державне управління</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</si>
  <si>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</si>
  <si>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1000</t>
  </si>
  <si>
    <t>Освіта</t>
  </si>
  <si>
    <t>1010</t>
  </si>
  <si>
    <t>3000</t>
  </si>
  <si>
    <t>Соціальний захист та соціальне забезпечення</t>
  </si>
  <si>
    <t>Організація та проведення громадських робіт</t>
  </si>
  <si>
    <t>4000</t>
  </si>
  <si>
    <t>4060</t>
  </si>
  <si>
    <t>6000</t>
  </si>
  <si>
    <t>Житлово-комунальне господарство</t>
  </si>
  <si>
    <t>8000</t>
  </si>
  <si>
    <t xml:space="preserve"> </t>
  </si>
  <si>
    <t xml:space="preserve">РАЗОМ ПО ЗАГАЛЬНОМУ ФОНДУ </t>
  </si>
  <si>
    <t>Видатки (загальний фонд)</t>
  </si>
  <si>
    <t>Видатки (спеціальний фонд)</t>
  </si>
  <si>
    <t>РАЗОМ ПО СПЕЦІАЛЬНОМУ ФОНДУ</t>
  </si>
  <si>
    <t>0150</t>
  </si>
  <si>
    <t>Надання дошкільної освіти</t>
  </si>
  <si>
    <t>3242</t>
  </si>
  <si>
    <t>Інші заходи у сфері соціального захисту і соціального забезпечення</t>
  </si>
  <si>
    <t>Культура i мистецтво</t>
  </si>
  <si>
    <t>Забезпечення діяльності палаців i будинків культури, клубів, центрів дозвілля та iнших клубних закладів</t>
  </si>
  <si>
    <t>6030</t>
  </si>
  <si>
    <t>Організація благоустрою населених пунктів</t>
  </si>
  <si>
    <t>Економічна діяльність</t>
  </si>
  <si>
    <t>Інша діяльність</t>
  </si>
  <si>
    <t>9000</t>
  </si>
  <si>
    <t>Міжбюджетні трансферти</t>
  </si>
  <si>
    <t>9770</t>
  </si>
  <si>
    <t>Інші субвенції з місцевого бюджету</t>
  </si>
  <si>
    <t>8340</t>
  </si>
  <si>
    <t>Природоохоронні заходи за рахунок цільових фондів</t>
  </si>
  <si>
    <t>8110</t>
  </si>
  <si>
    <t>Заходи із запобігання та ліквідації надзвичайних ситуацій та наслідків стихійного лиха</t>
  </si>
  <si>
    <t>Інші програми та заходи у сфері освіти</t>
  </si>
  <si>
    <t>Компенсаційні виплати за пільговий проїзд окремих категорій громадян на залізничному транспорті</t>
  </si>
  <si>
    <t>1070</t>
  </si>
  <si>
    <t>Надання позашкільної освіти закладами позашкільної освіти, заходи із позашкільної роботи з дітьми</t>
  </si>
  <si>
    <t>Забезпечення діяльності інших закладів у сфері освіти</t>
  </si>
  <si>
    <t>0160</t>
  </si>
  <si>
    <t>Керівництво і управління у відповідній сфері у містах (місті Києві), селищах, селах, територіальних громадах</t>
  </si>
  <si>
    <t>Пільгове медичне обслуговування осіб, які постраждали внаслідок Чорнобильської катастрофи</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</si>
  <si>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</si>
  <si>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1021</t>
  </si>
  <si>
    <t>Надання загальної середньої освіти закладами загальної середньої освіти (за рахунок коштів місцевого бюджету)</t>
  </si>
  <si>
    <t>1031</t>
  </si>
  <si>
    <t xml:space="preserve">Надання загальної середньої освіти закладами загальної середньої освіти </t>
  </si>
  <si>
    <t>про виконання бюджету Вишнівської селищної територіальної громади</t>
  </si>
  <si>
    <t>План на рік з урахуванням змін</t>
  </si>
  <si>
    <t>План на вказаний період з урахуванням змін</t>
  </si>
  <si>
    <t>Касові видатки за вказаний період</t>
  </si>
  <si>
    <t>Заробітна плата</t>
  </si>
  <si>
    <t>Нарахування на оплату праці</t>
  </si>
  <si>
    <t>Предмети, матеріали, обладнання та інвентар</t>
  </si>
  <si>
    <t>Оплата послуг (крім комунальних)</t>
  </si>
  <si>
    <t>Оплата електроенергії</t>
  </si>
  <si>
    <t>Оплата природного газу</t>
  </si>
  <si>
    <t>Інші поточні видатки</t>
  </si>
  <si>
    <t>Продукти харчування</t>
  </si>
  <si>
    <t>Оплата водопостачання та водовідведення</t>
  </si>
  <si>
    <t>Оплата теплопостачання</t>
  </si>
  <si>
    <t>Інші виплати населенню</t>
  </si>
  <si>
    <t>Поточні трансферти органам державного управління інших рівнів</t>
  </si>
  <si>
    <t>Забезпечення діяльності бібліотек</t>
  </si>
  <si>
    <t>ЗВІТ</t>
  </si>
  <si>
    <t>Видатки на відрядження</t>
  </si>
  <si>
    <t>Виконавчий комітет Вишнівської селищної ради</t>
  </si>
  <si>
    <t>02</t>
  </si>
  <si>
    <t>Відділ ОКМС Вишнівської селищної ради</t>
  </si>
  <si>
    <t>06</t>
  </si>
  <si>
    <t>Фінансовий відділ Вишнівської селищної ради</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</si>
  <si>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</si>
  <si>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Інші заходи в галузі культури і мистецтва</t>
  </si>
  <si>
    <t>Видатки, пов"язані з наданням підтримки внутрішньо переміщенним та/або евакуйованим особам у зв"язку із введенням воєного стану</t>
  </si>
  <si>
    <t>Оплата інших енергоносіїв та інших комунальних послуг</t>
  </si>
  <si>
    <t>Окремі заходи по реалізації державних (регіональних) прграм, не віднесені до заходів розвитку</t>
  </si>
  <si>
    <t>Оплата інших енергонсіїв та інших комунальних послуг</t>
  </si>
  <si>
    <t>Придбання обладнання і предметів довгострокового користування</t>
  </si>
  <si>
    <t>% виконання  на вказаний період</t>
  </si>
  <si>
    <t xml:space="preserve">Надання загальної середньої освіти закладами загальної середньої освіти  за рахунок освітньої субвенції </t>
  </si>
  <si>
    <t>Здійснення заходів із землеустрою</t>
  </si>
  <si>
    <t>Дослідження і розробки, окремі заходи розвитку по реалізації державних (регіональних) програм</t>
  </si>
  <si>
    <t>Резервний фонд місцевого бюджету</t>
  </si>
  <si>
    <t>Нерозподілені видатки</t>
  </si>
  <si>
    <t>Субвенція з місцевого бюджету державному бюджету на виконання програм соціально-економічного розвитку регіонів</t>
  </si>
  <si>
    <t>(за видатками загального фонду)</t>
  </si>
  <si>
    <t>(за видатками спеціального фонду)</t>
  </si>
  <si>
    <t>% виконання до річного плану</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</si>
  <si>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</si>
  <si>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Капітальні трансферти органам державного управління інших рівнів</t>
  </si>
  <si>
    <t>Забезпечення діяльності водопровідно-каналізаційного господарства</t>
  </si>
  <si>
    <t>Субсидії та поточні трансферти підприємствам (установам, організаціям)</t>
  </si>
  <si>
    <t>Інші заходи, пов'язані з економічною діяльністю</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</si>
  <si>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</si>
  <si>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Служба у справах дітей Вишнівської селищної ради</t>
  </si>
  <si>
    <t>09</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</si>
  <si>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</si>
  <si>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</si>
  <si>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</si>
  <si>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грн.</t>
  </si>
  <si>
    <t xml:space="preserve">                       грн.</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</si>
  <si>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</si>
  <si>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</si>
  <si>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</si>
  <si>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Культура і мистецтво</t>
  </si>
  <si>
    <t>за І квартал 2026 року</t>
  </si>
  <si>
    <t xml:space="preserve">Придбання обладнання і предметів довгостроковго користування </t>
  </si>
  <si>
    <t>Здійснення доплат педагогічним працівникам закладів загальної середньої освіти за рахунок субвенції з державного бюджету місцевим бюджетам</t>
  </si>
  <si>
    <t>Забезпечення харчуванням учнів закладів загальної середньої освіти за рахунок субвенції з державного бюджету місцевим бюджетам</t>
  </si>
  <si>
    <t xml:space="preserve">Секретар селищної ради                                    </t>
  </si>
  <si>
    <t>Світлана ФЕДАН</t>
  </si>
  <si>
    <t xml:space="preserve">Секретар селищної ради   </t>
  </si>
  <si>
    <t xml:space="preserve">Додаток 4
до рішення сесії Вишнівської селищної ради №1476-55/VIII                                        від 29 травня 2026 року
</t>
  </si>
  <si>
    <t xml:space="preserve">Додаток 3
до рішення сесії Вишнівської селищної ради №1476-55/VIII                                від 29 травня 2026 року
</t>
  </si>
</sst>
</file>

<file path=xl/styles.xml><?xml version="1.0" encoding="utf-8"?>
<styleSheet xmlns="http://schemas.openxmlformats.org/spreadsheetml/2006/main">
  <numFmts count="3">
    <numFmt numFmtId="164" formatCode="#0.000"/>
    <numFmt numFmtId="165" formatCode="#0.0"/>
    <numFmt numFmtId="166" formatCode="#0.00"/>
  </numFmts>
  <fonts count="20">
    <font>
      <sz val="11"/>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b/>
      <sz val="11"/>
      <color theme="1"/>
      <name val="Calibri"/>
      <family val="2"/>
      <charset val="204"/>
      <scheme val="minor"/>
    </font>
    <font>
      <sz val="11"/>
      <color theme="1"/>
      <name val="Calibri"/>
      <family val="2"/>
      <charset val="204"/>
      <scheme val="minor"/>
    </font>
    <font>
      <b/>
      <sz val="12"/>
      <color theme="1"/>
      <name val="Times New Roman"/>
      <family val="1"/>
      <charset val="204"/>
    </font>
    <font>
      <sz val="12"/>
      <color theme="1"/>
      <name val="Times New Roman"/>
      <family val="1"/>
      <charset val="204"/>
    </font>
    <font>
      <sz val="12"/>
      <color theme="1"/>
      <name val="Calibri"/>
      <family val="2"/>
      <charset val="204"/>
      <scheme val="minor"/>
    </font>
    <font>
      <sz val="14"/>
      <color theme="1"/>
      <name val="Times New Roman"/>
      <family val="1"/>
      <charset val="204"/>
    </font>
    <font>
      <b/>
      <sz val="14"/>
      <color theme="1"/>
      <name val="Times New Roman"/>
      <family val="1"/>
      <charset val="204"/>
    </font>
  </fonts>
  <fills count="11">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theme="3" tint="0.79998168889431442"/>
        <bgColor indexed="64"/>
      </patternFill>
    </fill>
    <fill>
      <patternFill patternType="solid">
        <fgColor rgb="FF99FFCC"/>
        <bgColor indexed="64"/>
      </patternFill>
    </fill>
    <fill>
      <patternFill patternType="solid">
        <fgColor theme="8" tint="0.39997558519241921"/>
        <bgColor indexed="64"/>
      </patternFill>
    </fill>
    <fill>
      <patternFill patternType="solid">
        <fgColor theme="4" tint="0.59999389629810485"/>
        <bgColor indexed="64"/>
      </patternFill>
    </fill>
    <fill>
      <patternFill patternType="solid">
        <fgColor rgb="FF66FFFF"/>
        <bgColor indexed="64"/>
      </patternFill>
    </fill>
    <fill>
      <patternFill patternType="solid">
        <fgColor rgb="FF00FFFF"/>
        <bgColor indexed="64"/>
      </patternFill>
    </fill>
    <fill>
      <patternFill patternType="solid">
        <fgColor theme="4" tint="0.79998168889431442"/>
        <bgColor indexed="64"/>
      </patternFill>
    </fill>
  </fills>
  <borders count="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42">
    <xf numFmtId="0" fontId="0" fillId="0" borderId="0"/>
    <xf numFmtId="0" fontId="12" fillId="0" borderId="0"/>
    <xf numFmtId="0" fontId="11" fillId="0" borderId="0"/>
    <xf numFmtId="0" fontId="10" fillId="0" borderId="0"/>
    <xf numFmtId="0" fontId="9" fillId="0" borderId="0"/>
    <xf numFmtId="0" fontId="14" fillId="0" borderId="0"/>
    <xf numFmtId="0" fontId="9" fillId="0" borderId="0"/>
    <xf numFmtId="0" fontId="9" fillId="0" borderId="0"/>
    <xf numFmtId="0" fontId="9" fillId="0" borderId="0"/>
    <xf numFmtId="0" fontId="8" fillId="0" borderId="0"/>
    <xf numFmtId="0" fontId="1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6"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cellStyleXfs>
  <cellXfs count="125">
    <xf numFmtId="0" fontId="0" fillId="0" borderId="0" xfId="0"/>
    <xf numFmtId="0" fontId="13" fillId="0" borderId="0" xfId="0" applyFont="1" applyAlignment="1">
      <alignment horizontal="center"/>
    </xf>
    <xf numFmtId="2" fontId="0" fillId="0" borderId="0" xfId="0" applyNumberFormat="1"/>
    <xf numFmtId="0" fontId="17" fillId="0" borderId="0" xfId="0" applyFont="1"/>
    <xf numFmtId="0" fontId="0" fillId="2" borderId="0" xfId="0" applyFill="1"/>
    <xf numFmtId="0" fontId="16" fillId="0" borderId="0" xfId="0" applyFont="1"/>
    <xf numFmtId="2" fontId="16" fillId="0" borderId="0" xfId="0" applyNumberFormat="1" applyFont="1"/>
    <xf numFmtId="0" fontId="15" fillId="3" borderId="2" xfId="20" applyFont="1" applyFill="1" applyBorder="1" applyAlignment="1">
      <alignment vertical="center" wrapText="1"/>
    </xf>
    <xf numFmtId="0" fontId="0" fillId="0" borderId="0" xfId="0"/>
    <xf numFmtId="0" fontId="17" fillId="0" borderId="0" xfId="0" applyFont="1"/>
    <xf numFmtId="0" fontId="15" fillId="3" borderId="2" xfId="1" quotePrefix="1" applyFont="1" applyFill="1" applyBorder="1" applyAlignment="1">
      <alignment vertical="center" wrapText="1"/>
    </xf>
    <xf numFmtId="0" fontId="15" fillId="3" borderId="2" xfId="1" applyFont="1" applyFill="1" applyBorder="1" applyAlignment="1">
      <alignment vertical="center" wrapText="1"/>
    </xf>
    <xf numFmtId="0" fontId="16" fillId="0" borderId="2" xfId="1" applyFont="1" applyBorder="1" applyAlignment="1">
      <alignment vertical="center" wrapText="1"/>
    </xf>
    <xf numFmtId="0" fontId="16" fillId="0" borderId="2" xfId="1" quotePrefix="1" applyFont="1" applyBorder="1" applyAlignment="1">
      <alignment horizontal="left" vertical="center" wrapText="1"/>
    </xf>
    <xf numFmtId="0" fontId="15" fillId="3" borderId="2" xfId="1" quotePrefix="1" applyFont="1" applyFill="1" applyBorder="1" applyAlignment="1">
      <alignment horizontal="left" vertical="center" wrapText="1"/>
    </xf>
    <xf numFmtId="0" fontId="16" fillId="0" borderId="2" xfId="40" quotePrefix="1" applyFont="1" applyBorder="1" applyAlignment="1">
      <alignment vertical="center" wrapText="1"/>
    </xf>
    <xf numFmtId="0" fontId="16" fillId="0" borderId="2" xfId="40" applyFont="1" applyBorder="1" applyAlignment="1">
      <alignment vertical="center" wrapText="1"/>
    </xf>
    <xf numFmtId="0" fontId="15" fillId="3" borderId="2" xfId="20" quotePrefix="1" applyFont="1" applyFill="1" applyBorder="1" applyAlignment="1">
      <alignment vertical="center" wrapText="1"/>
    </xf>
    <xf numFmtId="0" fontId="18" fillId="0" borderId="0" xfId="0" applyFont="1" applyAlignment="1">
      <alignment horizontal="center"/>
    </xf>
    <xf numFmtId="0" fontId="18" fillId="0" borderId="0" xfId="0" applyFont="1"/>
    <xf numFmtId="0" fontId="16" fillId="0" borderId="2" xfId="40" quotePrefix="1" applyFont="1" applyBorder="1" applyAlignment="1">
      <alignment horizontal="left" vertical="center" wrapText="1"/>
    </xf>
    <xf numFmtId="164" fontId="16" fillId="4" borderId="2" xfId="1" applyNumberFormat="1" applyFont="1" applyFill="1" applyBorder="1" applyAlignment="1">
      <alignment vertical="center" wrapText="1"/>
    </xf>
    <xf numFmtId="0" fontId="15" fillId="4" borderId="3" xfId="0" applyFont="1" applyFill="1" applyBorder="1" applyAlignment="1">
      <alignment horizontal="center" vertical="center" wrapText="1"/>
    </xf>
    <xf numFmtId="0" fontId="15" fillId="4" borderId="2" xfId="0" applyFont="1" applyFill="1" applyBorder="1" applyAlignment="1">
      <alignment horizontal="center" wrapText="1"/>
    </xf>
    <xf numFmtId="0" fontId="15" fillId="4" borderId="2" xfId="0" quotePrefix="1" applyFont="1" applyFill="1" applyBorder="1" applyAlignment="1">
      <alignment vertical="center" wrapText="1"/>
    </xf>
    <xf numFmtId="0" fontId="15" fillId="4" borderId="2" xfId="0" applyFont="1" applyFill="1" applyBorder="1" applyAlignment="1">
      <alignment vertical="center" wrapText="1"/>
    </xf>
    <xf numFmtId="0" fontId="16" fillId="0" borderId="0" xfId="0" applyFont="1" applyAlignment="1"/>
    <xf numFmtId="165" fontId="15" fillId="3" borderId="2" xfId="1" applyNumberFormat="1" applyFont="1" applyFill="1" applyBorder="1" applyAlignment="1">
      <alignment vertical="center" wrapText="1"/>
    </xf>
    <xf numFmtId="165" fontId="16" fillId="2" borderId="2" xfId="1" applyNumberFormat="1" applyFont="1" applyFill="1" applyBorder="1" applyAlignment="1">
      <alignment vertical="center" wrapText="1"/>
    </xf>
    <xf numFmtId="165" fontId="15" fillId="2" borderId="2" xfId="1" applyNumberFormat="1" applyFont="1" applyFill="1" applyBorder="1" applyAlignment="1">
      <alignment vertical="center" wrapText="1"/>
    </xf>
    <xf numFmtId="0" fontId="19" fillId="0" borderId="0" xfId="0" applyFont="1" applyBorder="1" applyAlignment="1">
      <alignment horizontal="center"/>
    </xf>
    <xf numFmtId="0" fontId="18" fillId="0" borderId="0" xfId="0" applyFont="1" applyAlignment="1"/>
    <xf numFmtId="0" fontId="15" fillId="0" borderId="2" xfId="1" quotePrefix="1" applyFont="1" applyBorder="1" applyAlignment="1">
      <alignment vertical="center" wrapText="1"/>
    </xf>
    <xf numFmtId="0" fontId="15" fillId="0" borderId="2" xfId="1" applyFont="1" applyBorder="1" applyAlignment="1">
      <alignment vertical="center" wrapText="1"/>
    </xf>
    <xf numFmtId="0" fontId="15" fillId="0" borderId="2" xfId="1" quotePrefix="1" applyFont="1" applyBorder="1" applyAlignment="1">
      <alignment horizontal="left" vertical="center" wrapText="1"/>
    </xf>
    <xf numFmtId="0" fontId="15" fillId="0" borderId="2" xfId="20" quotePrefix="1" applyFont="1" applyBorder="1" applyAlignment="1">
      <alignment horizontal="left" vertical="center" wrapText="1"/>
    </xf>
    <xf numFmtId="0" fontId="15" fillId="0" borderId="2" xfId="20" applyFont="1" applyBorder="1" applyAlignment="1">
      <alignment vertical="center" wrapText="1"/>
    </xf>
    <xf numFmtId="165" fontId="15" fillId="0" borderId="2" xfId="20" applyNumberFormat="1" applyFont="1" applyBorder="1" applyAlignment="1">
      <alignment vertical="center" wrapText="1"/>
    </xf>
    <xf numFmtId="165" fontId="15" fillId="0" borderId="2" xfId="1" applyNumberFormat="1" applyFont="1" applyFill="1" applyBorder="1" applyAlignment="1">
      <alignment vertical="center" wrapText="1"/>
    </xf>
    <xf numFmtId="0" fontId="15" fillId="0" borderId="2" xfId="20" quotePrefix="1" applyFont="1" applyBorder="1" applyAlignment="1">
      <alignment vertical="center" wrapText="1"/>
    </xf>
    <xf numFmtId="0" fontId="15" fillId="0" borderId="2" xfId="40" quotePrefix="1" applyFont="1" applyBorder="1" applyAlignment="1">
      <alignment vertical="center" wrapText="1"/>
    </xf>
    <xf numFmtId="0" fontId="15" fillId="0" borderId="2" xfId="40" applyFont="1" applyBorder="1" applyAlignment="1">
      <alignment vertical="center" wrapText="1"/>
    </xf>
    <xf numFmtId="0" fontId="15" fillId="0" borderId="2" xfId="40" quotePrefix="1" applyFont="1" applyBorder="1" applyAlignment="1">
      <alignment horizontal="left" vertical="center" wrapText="1"/>
    </xf>
    <xf numFmtId="0" fontId="15" fillId="3" borderId="2" xfId="1" quotePrefix="1" applyFont="1" applyFill="1" applyBorder="1" applyAlignment="1">
      <alignment horizontal="center" vertical="center" wrapText="1"/>
    </xf>
    <xf numFmtId="0" fontId="15" fillId="0" borderId="2" xfId="1" quotePrefix="1" applyFont="1" applyBorder="1" applyAlignment="1">
      <alignment horizontal="center" vertical="center" wrapText="1"/>
    </xf>
    <xf numFmtId="2" fontId="13" fillId="0" borderId="0" xfId="0" applyNumberFormat="1" applyFont="1"/>
    <xf numFmtId="0" fontId="13" fillId="0" borderId="0" xfId="0" applyFont="1"/>
    <xf numFmtId="0" fontId="15" fillId="0" borderId="1" xfId="1" applyFont="1" applyBorder="1" applyAlignment="1">
      <alignment vertical="center" wrapText="1"/>
    </xf>
    <xf numFmtId="0" fontId="15" fillId="0" borderId="2" xfId="1" applyFont="1" applyBorder="1" applyAlignment="1">
      <alignment vertical="top" wrapText="1"/>
    </xf>
    <xf numFmtId="165" fontId="15" fillId="4" borderId="2" xfId="1" applyNumberFormat="1" applyFont="1" applyFill="1" applyBorder="1" applyAlignment="1">
      <alignment vertical="center" wrapText="1"/>
    </xf>
    <xf numFmtId="166" fontId="15" fillId="3" borderId="2" xfId="1" applyNumberFormat="1" applyFont="1" applyFill="1" applyBorder="1" applyAlignment="1">
      <alignment vertical="center" wrapText="1"/>
    </xf>
    <xf numFmtId="166" fontId="15" fillId="0" borderId="2" xfId="1" applyNumberFormat="1" applyFont="1" applyBorder="1" applyAlignment="1">
      <alignment vertical="center" wrapText="1"/>
    </xf>
    <xf numFmtId="166" fontId="16" fillId="0" borderId="2" xfId="1" applyNumberFormat="1" applyFont="1" applyBorder="1" applyAlignment="1">
      <alignment vertical="center" wrapText="1"/>
    </xf>
    <xf numFmtId="166" fontId="16" fillId="0" borderId="2" xfId="39" applyNumberFormat="1" applyFont="1" applyBorder="1" applyAlignment="1">
      <alignment vertical="center" wrapText="1"/>
    </xf>
    <xf numFmtId="166" fontId="15" fillId="0" borderId="2" xfId="1" applyNumberFormat="1" applyFont="1" applyFill="1" applyBorder="1" applyAlignment="1">
      <alignment vertical="center" wrapText="1"/>
    </xf>
    <xf numFmtId="166" fontId="15" fillId="0" borderId="2" xfId="39" applyNumberFormat="1" applyFont="1" applyBorder="1" applyAlignment="1">
      <alignment vertical="center" wrapText="1"/>
    </xf>
    <xf numFmtId="166" fontId="15" fillId="0" borderId="2" xfId="20" applyNumberFormat="1" applyFont="1" applyBorder="1" applyAlignment="1">
      <alignment vertical="center" wrapText="1"/>
    </xf>
    <xf numFmtId="166" fontId="16" fillId="0" borderId="2" xfId="20" applyNumberFormat="1" applyFont="1" applyBorder="1" applyAlignment="1">
      <alignment vertical="center" wrapText="1"/>
    </xf>
    <xf numFmtId="166" fontId="15" fillId="0" borderId="2" xfId="41" applyNumberFormat="1" applyFont="1" applyBorder="1" applyAlignment="1">
      <alignment vertical="center" wrapText="1"/>
    </xf>
    <xf numFmtId="166" fontId="16" fillId="0" borderId="2" xfId="41" applyNumberFormat="1" applyFont="1" applyBorder="1" applyAlignment="1">
      <alignment vertical="center" wrapText="1"/>
    </xf>
    <xf numFmtId="166" fontId="15" fillId="4" borderId="2" xfId="0" applyNumberFormat="1" applyFont="1" applyFill="1" applyBorder="1" applyAlignment="1">
      <alignment vertical="center" wrapText="1"/>
    </xf>
    <xf numFmtId="0" fontId="15" fillId="0" borderId="2" xfId="1" applyFont="1" applyFill="1" applyBorder="1" applyAlignment="1">
      <alignment vertical="center" wrapText="1"/>
    </xf>
    <xf numFmtId="0" fontId="15" fillId="0" borderId="2" xfId="1" quotePrefix="1" applyFont="1" applyFill="1" applyBorder="1" applyAlignment="1">
      <alignment horizontal="left" vertical="center" wrapText="1"/>
    </xf>
    <xf numFmtId="0" fontId="16" fillId="0" borderId="2" xfId="1" quotePrefix="1" applyFont="1" applyFill="1" applyBorder="1" applyAlignment="1">
      <alignment horizontal="left" vertical="center" wrapText="1"/>
    </xf>
    <xf numFmtId="0" fontId="16" fillId="0" borderId="2" xfId="1" applyFont="1" applyFill="1" applyBorder="1" applyAlignment="1">
      <alignment vertical="center" wrapText="1"/>
    </xf>
    <xf numFmtId="166" fontId="16" fillId="0" borderId="2" xfId="1" applyNumberFormat="1" applyFont="1" applyFill="1" applyBorder="1" applyAlignment="1">
      <alignment vertical="center" wrapText="1"/>
    </xf>
    <xf numFmtId="2" fontId="0" fillId="0" borderId="0" xfId="0" applyNumberFormat="1" applyFont="1"/>
    <xf numFmtId="0" fontId="0" fillId="0" borderId="0" xfId="0" applyFont="1"/>
    <xf numFmtId="0" fontId="15" fillId="5" borderId="2" xfId="1" applyFont="1" applyFill="1" applyBorder="1" applyAlignment="1">
      <alignment vertical="center" wrapText="1"/>
    </xf>
    <xf numFmtId="165" fontId="15" fillId="5" borderId="2" xfId="1" applyNumberFormat="1" applyFont="1" applyFill="1" applyBorder="1" applyAlignment="1">
      <alignment vertical="center" wrapText="1"/>
    </xf>
    <xf numFmtId="0" fontId="15" fillId="5" borderId="2" xfId="1" quotePrefix="1" applyFont="1" applyFill="1" applyBorder="1" applyAlignment="1">
      <alignment vertical="center" wrapText="1"/>
    </xf>
    <xf numFmtId="166" fontId="15" fillId="5" borderId="2" xfId="1" applyNumberFormat="1" applyFont="1" applyFill="1" applyBorder="1" applyAlignment="1">
      <alignment vertical="center" wrapText="1"/>
    </xf>
    <xf numFmtId="165" fontId="16" fillId="0" borderId="2" xfId="1" applyNumberFormat="1" applyFont="1" applyFill="1" applyBorder="1" applyAlignment="1">
      <alignment vertical="center" wrapText="1"/>
    </xf>
    <xf numFmtId="166" fontId="16" fillId="0" borderId="2" xfId="41" applyNumberFormat="1" applyFont="1" applyFill="1" applyBorder="1" applyAlignment="1">
      <alignment vertical="center" wrapText="1"/>
    </xf>
    <xf numFmtId="166" fontId="15" fillId="0" borderId="2" xfId="40" applyNumberFormat="1" applyFont="1" applyBorder="1" applyAlignment="1">
      <alignment vertical="center" wrapText="1"/>
    </xf>
    <xf numFmtId="166" fontId="16" fillId="0" borderId="2" xfId="40" applyNumberFormat="1" applyFont="1" applyFill="1" applyBorder="1" applyAlignment="1">
      <alignment vertical="center" wrapText="1"/>
    </xf>
    <xf numFmtId="166" fontId="15" fillId="0" borderId="2" xfId="40" applyNumberFormat="1" applyFont="1" applyFill="1" applyBorder="1" applyAlignment="1">
      <alignment vertical="center" wrapText="1"/>
    </xf>
    <xf numFmtId="166" fontId="15" fillId="3" borderId="2" xfId="20" applyNumberFormat="1" applyFont="1" applyFill="1" applyBorder="1" applyAlignment="1">
      <alignment vertical="center" wrapText="1"/>
    </xf>
    <xf numFmtId="166" fontId="16" fillId="0" borderId="2" xfId="40" applyNumberFormat="1" applyFont="1" applyBorder="1" applyAlignment="1">
      <alignment vertical="center" wrapText="1"/>
    </xf>
    <xf numFmtId="0" fontId="18" fillId="0" borderId="0" xfId="0" applyFont="1" applyBorder="1" applyAlignment="1">
      <alignment horizontal="right"/>
    </xf>
    <xf numFmtId="0" fontId="18" fillId="0" borderId="0" xfId="0" applyFont="1" applyBorder="1" applyAlignment="1">
      <alignment horizontal="center"/>
    </xf>
    <xf numFmtId="165" fontId="15" fillId="4" borderId="2" xfId="0" applyNumberFormat="1" applyFont="1" applyFill="1" applyBorder="1" applyAlignment="1">
      <alignment vertical="center" wrapText="1"/>
    </xf>
    <xf numFmtId="165" fontId="15" fillId="6" borderId="2" xfId="1" applyNumberFormat="1" applyFont="1" applyFill="1" applyBorder="1" applyAlignment="1">
      <alignment vertical="center" wrapText="1"/>
    </xf>
    <xf numFmtId="0" fontId="15" fillId="6" borderId="2" xfId="1" quotePrefix="1" applyFont="1" applyFill="1" applyBorder="1" applyAlignment="1">
      <alignment vertical="center" wrapText="1"/>
    </xf>
    <xf numFmtId="0" fontId="15" fillId="6" borderId="2" xfId="1" applyFont="1" applyFill="1" applyBorder="1" applyAlignment="1">
      <alignment vertical="center" wrapText="1"/>
    </xf>
    <xf numFmtId="166" fontId="15" fillId="6" borderId="2" xfId="1" applyNumberFormat="1" applyFont="1" applyFill="1" applyBorder="1" applyAlignment="1">
      <alignment vertical="center" wrapText="1"/>
    </xf>
    <xf numFmtId="165" fontId="16" fillId="3" borderId="2" xfId="1" applyNumberFormat="1" applyFont="1" applyFill="1" applyBorder="1" applyAlignment="1">
      <alignment vertical="center" wrapText="1"/>
    </xf>
    <xf numFmtId="0" fontId="15" fillId="6" borderId="2" xfId="1" quotePrefix="1" applyFont="1" applyFill="1" applyBorder="1" applyAlignment="1">
      <alignment horizontal="left" vertical="center" wrapText="1"/>
    </xf>
    <xf numFmtId="166" fontId="15" fillId="6" borderId="2" xfId="40" applyNumberFormat="1" applyFont="1" applyFill="1" applyBorder="1" applyAlignment="1">
      <alignment vertical="center" wrapText="1"/>
    </xf>
    <xf numFmtId="0" fontId="16" fillId="6" borderId="2" xfId="1" quotePrefix="1" applyFont="1" applyFill="1" applyBorder="1" applyAlignment="1">
      <alignment horizontal="left" vertical="center" wrapText="1"/>
    </xf>
    <xf numFmtId="0" fontId="16" fillId="6" borderId="2" xfId="1" applyFont="1" applyFill="1" applyBorder="1" applyAlignment="1">
      <alignment vertical="center" wrapText="1"/>
    </xf>
    <xf numFmtId="0" fontId="15" fillId="7" borderId="2" xfId="1" quotePrefix="1" applyFont="1" applyFill="1" applyBorder="1" applyAlignment="1">
      <alignment horizontal="center" vertical="center" wrapText="1"/>
    </xf>
    <xf numFmtId="0" fontId="15" fillId="7" borderId="2" xfId="1" applyFont="1" applyFill="1" applyBorder="1" applyAlignment="1">
      <alignment vertical="center" wrapText="1"/>
    </xf>
    <xf numFmtId="166" fontId="15" fillId="7" borderId="2" xfId="1" applyNumberFormat="1" applyFont="1" applyFill="1" applyBorder="1" applyAlignment="1">
      <alignment vertical="center" wrapText="1"/>
    </xf>
    <xf numFmtId="165" fontId="15" fillId="7" borderId="2" xfId="1" applyNumberFormat="1" applyFont="1" applyFill="1" applyBorder="1" applyAlignment="1">
      <alignment vertical="center" wrapText="1"/>
    </xf>
    <xf numFmtId="0" fontId="16" fillId="7" borderId="2" xfId="1" quotePrefix="1" applyFont="1" applyFill="1" applyBorder="1" applyAlignment="1">
      <alignment horizontal="left" vertical="center" wrapText="1"/>
    </xf>
    <xf numFmtId="0" fontId="16" fillId="7" borderId="2" xfId="1" applyFont="1" applyFill="1" applyBorder="1" applyAlignment="1">
      <alignment vertical="center" wrapText="1"/>
    </xf>
    <xf numFmtId="166" fontId="16" fillId="7" borderId="2" xfId="1" applyNumberFormat="1" applyFont="1" applyFill="1" applyBorder="1" applyAlignment="1">
      <alignment vertical="center" wrapText="1"/>
    </xf>
    <xf numFmtId="166" fontId="16" fillId="7" borderId="2" xfId="39" applyNumberFormat="1" applyFont="1" applyFill="1" applyBorder="1" applyAlignment="1">
      <alignment vertical="center" wrapText="1"/>
    </xf>
    <xf numFmtId="165" fontId="16" fillId="7" borderId="2" xfId="1" applyNumberFormat="1" applyFont="1" applyFill="1" applyBorder="1" applyAlignment="1">
      <alignment vertical="center" wrapText="1"/>
    </xf>
    <xf numFmtId="0" fontId="15" fillId="7" borderId="2" xfId="1" quotePrefix="1" applyFont="1" applyFill="1" applyBorder="1" applyAlignment="1">
      <alignment horizontal="left" vertical="center" wrapText="1"/>
    </xf>
    <xf numFmtId="166" fontId="16" fillId="0" borderId="2" xfId="39" applyNumberFormat="1" applyFont="1" applyFill="1" applyBorder="1" applyAlignment="1">
      <alignment vertical="center" wrapText="1"/>
    </xf>
    <xf numFmtId="165" fontId="15" fillId="8" borderId="2" xfId="1" applyNumberFormat="1" applyFont="1" applyFill="1" applyBorder="1" applyAlignment="1">
      <alignment vertical="center" wrapText="1"/>
    </xf>
    <xf numFmtId="0" fontId="15" fillId="8" borderId="2" xfId="1" quotePrefix="1" applyFont="1" applyFill="1" applyBorder="1" applyAlignment="1">
      <alignment vertical="center" wrapText="1"/>
    </xf>
    <xf numFmtId="0" fontId="15" fillId="8" borderId="2" xfId="1" applyFont="1" applyFill="1" applyBorder="1" applyAlignment="1">
      <alignment vertical="center" wrapText="1"/>
    </xf>
    <xf numFmtId="166" fontId="15" fillId="8" borderId="2" xfId="1" applyNumberFormat="1" applyFont="1" applyFill="1" applyBorder="1" applyAlignment="1">
      <alignment vertical="center" wrapText="1"/>
    </xf>
    <xf numFmtId="0" fontId="15" fillId="9" borderId="2" xfId="1" quotePrefix="1" applyFont="1" applyFill="1" applyBorder="1" applyAlignment="1">
      <alignment horizontal="left" vertical="center" wrapText="1"/>
    </xf>
    <xf numFmtId="0" fontId="15" fillId="9" borderId="2" xfId="1" applyFont="1" applyFill="1" applyBorder="1" applyAlignment="1">
      <alignment vertical="center" wrapText="1"/>
    </xf>
    <xf numFmtId="166" fontId="15" fillId="9" borderId="2" xfId="1" applyNumberFormat="1" applyFont="1" applyFill="1" applyBorder="1" applyAlignment="1">
      <alignment vertical="center" wrapText="1"/>
    </xf>
    <xf numFmtId="165" fontId="15" fillId="9" borderId="2" xfId="1" applyNumberFormat="1" applyFont="1" applyFill="1" applyBorder="1" applyAlignment="1">
      <alignment vertical="center" wrapText="1"/>
    </xf>
    <xf numFmtId="0" fontId="15" fillId="10" borderId="2" xfId="1" quotePrefix="1" applyFont="1" applyFill="1" applyBorder="1" applyAlignment="1">
      <alignment horizontal="left" vertical="center" wrapText="1"/>
    </xf>
    <xf numFmtId="0" fontId="15" fillId="10" borderId="2" xfId="1" applyFont="1" applyFill="1" applyBorder="1" applyAlignment="1">
      <alignment vertical="center" wrapText="1"/>
    </xf>
    <xf numFmtId="166" fontId="15" fillId="10" borderId="2" xfId="1" applyNumberFormat="1" applyFont="1" applyFill="1" applyBorder="1" applyAlignment="1">
      <alignment vertical="center" wrapText="1"/>
    </xf>
    <xf numFmtId="165" fontId="15" fillId="10" borderId="2" xfId="1" applyNumberFormat="1" applyFont="1" applyFill="1" applyBorder="1" applyAlignment="1">
      <alignment vertical="center" wrapText="1"/>
    </xf>
    <xf numFmtId="0" fontId="16" fillId="0" borderId="1" xfId="1" applyFont="1" applyBorder="1" applyAlignment="1">
      <alignment vertical="center" wrapText="1"/>
    </xf>
    <xf numFmtId="166" fontId="15" fillId="10" borderId="2" xfId="20" applyNumberFormat="1" applyFont="1" applyFill="1" applyBorder="1" applyAlignment="1">
      <alignment vertical="center" wrapText="1"/>
    </xf>
    <xf numFmtId="165" fontId="15" fillId="10" borderId="2" xfId="20" applyNumberFormat="1" applyFont="1" applyFill="1" applyBorder="1" applyAlignment="1">
      <alignment vertical="center" wrapText="1"/>
    </xf>
    <xf numFmtId="0" fontId="18" fillId="0" borderId="0" xfId="0" applyFont="1" applyAlignment="1">
      <alignment horizontal="left"/>
    </xf>
    <xf numFmtId="0" fontId="16" fillId="0" borderId="0" xfId="0" applyFont="1" applyFill="1" applyAlignment="1">
      <alignment horizontal="left" vertical="top" wrapText="1"/>
    </xf>
    <xf numFmtId="0" fontId="19" fillId="0" borderId="0" xfId="0" applyFont="1" applyAlignment="1">
      <alignment horizontal="center"/>
    </xf>
    <xf numFmtId="0" fontId="15" fillId="4" borderId="4" xfId="0" quotePrefix="1" applyFont="1" applyFill="1" applyBorder="1" applyAlignment="1">
      <alignment horizontal="center" vertical="center" wrapText="1"/>
    </xf>
    <xf numFmtId="0" fontId="15" fillId="4" borderId="1" xfId="0" quotePrefix="1" applyFont="1" applyFill="1" applyBorder="1" applyAlignment="1">
      <alignment horizontal="center" vertical="center" wrapText="1"/>
    </xf>
    <xf numFmtId="0" fontId="19" fillId="0" borderId="0" xfId="0" applyFont="1" applyBorder="1" applyAlignment="1">
      <alignment horizontal="center"/>
    </xf>
    <xf numFmtId="0" fontId="15" fillId="0" borderId="2" xfId="0" applyFont="1" applyBorder="1" applyAlignment="1">
      <alignment horizontal="center" vertical="center" wrapText="1"/>
    </xf>
    <xf numFmtId="0" fontId="0" fillId="0" borderId="0" xfId="0" applyAlignment="1">
      <alignment horizontal="left"/>
    </xf>
  </cellXfs>
  <cellStyles count="42">
    <cellStyle name="Обычный" xfId="0" builtinId="0"/>
    <cellStyle name="Обычный 10" xfId="19"/>
    <cellStyle name="Обычный 10 2" xfId="38"/>
    <cellStyle name="Обычный 11" xfId="20"/>
    <cellStyle name="Обычный 12" xfId="21"/>
    <cellStyle name="Обычный 13" xfId="39"/>
    <cellStyle name="Обычный 14" xfId="40"/>
    <cellStyle name="Обычный 15" xfId="41"/>
    <cellStyle name="Обычный 2" xfId="1"/>
    <cellStyle name="Обычный 2 2" xfId="6"/>
    <cellStyle name="Обычный 2 2 2" xfId="15"/>
    <cellStyle name="Обычный 2 2 2 2" xfId="34"/>
    <cellStyle name="Обычный 2 2 3" xfId="26"/>
    <cellStyle name="Обычный 2 3" xfId="11"/>
    <cellStyle name="Обычный 2 3 2" xfId="30"/>
    <cellStyle name="Обычный 2 4" xfId="22"/>
    <cellStyle name="Обычный 3" xfId="2"/>
    <cellStyle name="Обычный 3 2" xfId="7"/>
    <cellStyle name="Обычный 3 2 2" xfId="16"/>
    <cellStyle name="Обычный 3 2 2 2" xfId="35"/>
    <cellStyle name="Обычный 3 2 3" xfId="27"/>
    <cellStyle name="Обычный 3 3" xfId="12"/>
    <cellStyle name="Обычный 3 3 2" xfId="31"/>
    <cellStyle name="Обычный 3 4" xfId="23"/>
    <cellStyle name="Обычный 4" xfId="3"/>
    <cellStyle name="Обычный 4 2" xfId="8"/>
    <cellStyle name="Обычный 4 2 2" xfId="17"/>
    <cellStyle name="Обычный 4 2 2 2" xfId="36"/>
    <cellStyle name="Обычный 4 2 3" xfId="28"/>
    <cellStyle name="Обычный 4 3" xfId="13"/>
    <cellStyle name="Обычный 4 3 2" xfId="32"/>
    <cellStyle name="Обычный 4 4" xfId="24"/>
    <cellStyle name="Обычный 5" xfId="4"/>
    <cellStyle name="Обычный 5 2" xfId="14"/>
    <cellStyle name="Обычный 5 2 2" xfId="33"/>
    <cellStyle name="Обычный 5 3" xfId="25"/>
    <cellStyle name="Обычный 6" xfId="5"/>
    <cellStyle name="Обычный 7" xfId="9"/>
    <cellStyle name="Обычный 7 2" xfId="29"/>
    <cellStyle name="Обычный 8" xfId="10"/>
    <cellStyle name="Обычный 9" xfId="18"/>
    <cellStyle name="Обычный 9 2" xfId="37"/>
  </cellStyles>
  <dxfs count="0"/>
  <tableStyles count="0" defaultTableStyle="TableStyleMedium2" defaultPivotStyle="PivotStyleLight16"/>
  <colors>
    <mruColors>
      <color rgb="FF00FFFF"/>
      <color rgb="FF66FFFF"/>
      <color rgb="FF99FFCC"/>
      <color rgb="FF0099CC"/>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182"/>
  <sheetViews>
    <sheetView tabSelected="1" view="pageBreakPreview" zoomScale="93" zoomScaleNormal="60" zoomScaleSheetLayoutView="93" workbookViewId="0">
      <selection activeCell="A9" sqref="A9:F9"/>
    </sheetView>
  </sheetViews>
  <sheetFormatPr defaultRowHeight="15.75"/>
  <cols>
    <col min="1" max="1" width="10.7109375" style="3" customWidth="1"/>
    <col min="2" max="2" width="50.7109375" style="5" customWidth="1"/>
    <col min="3" max="3" width="22.85546875" style="5" customWidth="1"/>
    <col min="4" max="4" width="15.7109375" style="5" customWidth="1"/>
    <col min="5" max="5" width="20.7109375" style="5" customWidth="1"/>
    <col min="6" max="6" width="17.140625" style="5" customWidth="1"/>
    <col min="7" max="7" width="11.5703125" bestFit="1" customWidth="1"/>
  </cols>
  <sheetData>
    <row r="1" spans="1:8" s="8" customFormat="1">
      <c r="A1" s="9"/>
      <c r="B1" s="5"/>
      <c r="C1" s="5"/>
      <c r="D1" s="5"/>
      <c r="E1" s="5"/>
      <c r="F1" s="5"/>
    </row>
    <row r="2" spans="1:8" ht="15.75" customHeight="1">
      <c r="A2" s="26"/>
      <c r="B2" s="26"/>
      <c r="C2" s="26"/>
      <c r="D2" s="26"/>
      <c r="E2" s="118" t="s">
        <v>118</v>
      </c>
      <c r="F2" s="118"/>
    </row>
    <row r="3" spans="1:8" ht="18.75" customHeight="1">
      <c r="E3" s="118"/>
      <c r="F3" s="118"/>
    </row>
    <row r="4" spans="1:8" s="8" customFormat="1" ht="31.5" customHeight="1">
      <c r="A4" s="9"/>
      <c r="B4" s="5"/>
      <c r="C4" s="5"/>
      <c r="D4" s="5"/>
      <c r="E4" s="118"/>
      <c r="F4" s="118"/>
    </row>
    <row r="5" spans="1:8" s="8" customFormat="1" ht="18.75">
      <c r="A5" s="9"/>
      <c r="B5" s="5"/>
      <c r="C5" s="5"/>
      <c r="D5" s="5"/>
      <c r="E5" s="5"/>
      <c r="F5" s="18"/>
    </row>
    <row r="6" spans="1:8" s="8" customFormat="1" ht="18.75">
      <c r="A6" s="9"/>
      <c r="B6" s="5"/>
      <c r="C6" s="5"/>
      <c r="D6" s="5"/>
      <c r="E6" s="5"/>
      <c r="F6" s="18"/>
    </row>
    <row r="7" spans="1:8" ht="18.75">
      <c r="A7" s="119" t="s">
        <v>69</v>
      </c>
      <c r="B7" s="119"/>
      <c r="C7" s="119"/>
      <c r="D7" s="119"/>
      <c r="E7" s="119"/>
      <c r="F7" s="119"/>
    </row>
    <row r="8" spans="1:8" ht="18.75">
      <c r="A8" s="119" t="s">
        <v>52</v>
      </c>
      <c r="B8" s="119"/>
      <c r="C8" s="119"/>
      <c r="D8" s="119"/>
      <c r="E8" s="119"/>
      <c r="F8" s="119"/>
    </row>
    <row r="9" spans="1:8" s="8" customFormat="1" ht="18.75">
      <c r="A9" s="119" t="s">
        <v>110</v>
      </c>
      <c r="B9" s="119"/>
      <c r="C9" s="119"/>
      <c r="D9" s="119"/>
      <c r="E9" s="119"/>
      <c r="F9" s="119"/>
    </row>
    <row r="10" spans="1:8" ht="18.75">
      <c r="A10" s="122" t="s">
        <v>90</v>
      </c>
      <c r="B10" s="122"/>
      <c r="C10" s="122"/>
      <c r="D10" s="122"/>
      <c r="E10" s="122"/>
      <c r="F10" s="122"/>
    </row>
    <row r="11" spans="1:8" s="8" customFormat="1" ht="18.75">
      <c r="A11" s="30"/>
      <c r="B11" s="30"/>
      <c r="C11" s="30"/>
      <c r="D11" s="30"/>
      <c r="E11" s="30"/>
      <c r="F11" s="79" t="s">
        <v>104</v>
      </c>
    </row>
    <row r="12" spans="1:8" ht="15" customHeight="1">
      <c r="A12" s="123" t="s">
        <v>0</v>
      </c>
      <c r="B12" s="123" t="s">
        <v>1</v>
      </c>
      <c r="C12" s="123" t="s">
        <v>53</v>
      </c>
      <c r="D12" s="123" t="s">
        <v>54</v>
      </c>
      <c r="E12" s="123" t="s">
        <v>55</v>
      </c>
      <c r="F12" s="123" t="s">
        <v>83</v>
      </c>
    </row>
    <row r="13" spans="1:8" s="1" customFormat="1" ht="65.25" customHeight="1">
      <c r="A13" s="123"/>
      <c r="B13" s="123"/>
      <c r="C13" s="123"/>
      <c r="D13" s="123"/>
      <c r="E13" s="123"/>
      <c r="F13" s="123"/>
    </row>
    <row r="14" spans="1:8" s="1" customFormat="1">
      <c r="A14" s="22"/>
      <c r="B14" s="22" t="s">
        <v>18</v>
      </c>
      <c r="C14" s="22"/>
      <c r="D14" s="22"/>
      <c r="E14" s="22"/>
      <c r="F14" s="23"/>
    </row>
    <row r="15" spans="1:8">
      <c r="A15" s="43" t="s">
        <v>2</v>
      </c>
      <c r="B15" s="11" t="s">
        <v>3</v>
      </c>
      <c r="C15" s="50">
        <f>C17+C27+C33+C42</f>
        <v>12840827</v>
      </c>
      <c r="D15" s="50">
        <f>D17+D27+D33+D42</f>
        <v>3928297</v>
      </c>
      <c r="E15" s="50">
        <f>E17+E27+E33+E42</f>
        <v>3353505.82</v>
      </c>
      <c r="F15" s="27">
        <f>E15/D15*100</f>
        <v>85.367929665195888</v>
      </c>
      <c r="G15" s="2"/>
      <c r="H15" s="2"/>
    </row>
    <row r="16" spans="1:8" s="8" customFormat="1" ht="31.5">
      <c r="A16" s="91" t="s">
        <v>72</v>
      </c>
      <c r="B16" s="92" t="s">
        <v>71</v>
      </c>
      <c r="C16" s="93">
        <f>C17</f>
        <v>9600209</v>
      </c>
      <c r="D16" s="93">
        <f>D17</f>
        <v>3064583</v>
      </c>
      <c r="E16" s="93">
        <f>E17</f>
        <v>2587154.75</v>
      </c>
      <c r="F16" s="94">
        <f>E16/D16*100</f>
        <v>84.421102316367353</v>
      </c>
      <c r="G16" s="2"/>
      <c r="H16" s="2"/>
    </row>
    <row r="17" spans="1:8" ht="91.5" customHeight="1">
      <c r="A17" s="32" t="s">
        <v>21</v>
      </c>
      <c r="B17" s="33" t="s">
        <v>4</v>
      </c>
      <c r="C17" s="51">
        <f>SUM(C18:C26)</f>
        <v>9600209</v>
      </c>
      <c r="D17" s="51">
        <f>SUM(D18:D26)</f>
        <v>3064583</v>
      </c>
      <c r="E17" s="51">
        <f>SUM(E18:E26)</f>
        <v>2587154.75</v>
      </c>
      <c r="F17" s="29">
        <f>E17/D17*100</f>
        <v>84.421102316367353</v>
      </c>
      <c r="G17" s="2"/>
      <c r="H17" s="2"/>
    </row>
    <row r="18" spans="1:8" s="8" customFormat="1">
      <c r="A18" s="13">
        <v>2111</v>
      </c>
      <c r="B18" s="12" t="s">
        <v>56</v>
      </c>
      <c r="C18" s="52">
        <v>7227090</v>
      </c>
      <c r="D18" s="53">
        <v>2167423</v>
      </c>
      <c r="E18" s="53">
        <v>1875725.53</v>
      </c>
      <c r="F18" s="28">
        <f>E18/D18*100</f>
        <v>86.541737814907378</v>
      </c>
      <c r="G18" s="2"/>
      <c r="H18" s="2"/>
    </row>
    <row r="19" spans="1:8" s="8" customFormat="1">
      <c r="A19" s="13">
        <v>2120</v>
      </c>
      <c r="B19" s="12" t="s">
        <v>57</v>
      </c>
      <c r="C19" s="52">
        <v>1649106</v>
      </c>
      <c r="D19" s="53">
        <v>490263</v>
      </c>
      <c r="E19" s="53">
        <v>418110.59</v>
      </c>
      <c r="F19" s="28">
        <f t="shared" ref="F19:F27" si="0">E19/D19*100</f>
        <v>85.282917536097983</v>
      </c>
      <c r="G19" s="2"/>
      <c r="H19" s="2"/>
    </row>
    <row r="20" spans="1:8" s="8" customFormat="1">
      <c r="A20" s="13">
        <v>2210</v>
      </c>
      <c r="B20" s="12" t="s">
        <v>58</v>
      </c>
      <c r="C20" s="52">
        <v>398242</v>
      </c>
      <c r="D20" s="53">
        <v>275906</v>
      </c>
      <c r="E20" s="53">
        <v>221120</v>
      </c>
      <c r="F20" s="28">
        <f t="shared" si="0"/>
        <v>80.143237189477574</v>
      </c>
      <c r="G20" s="2"/>
      <c r="H20" s="2"/>
    </row>
    <row r="21" spans="1:8" s="8" customFormat="1">
      <c r="A21" s="13">
        <v>2240</v>
      </c>
      <c r="B21" s="12" t="s">
        <v>59</v>
      </c>
      <c r="C21" s="52">
        <v>85060</v>
      </c>
      <c r="D21" s="53">
        <v>27942</v>
      </c>
      <c r="E21" s="53">
        <v>19062.36</v>
      </c>
      <c r="F21" s="28">
        <f>E21/D21*100</f>
        <v>68.221172428602102</v>
      </c>
      <c r="G21" s="2"/>
      <c r="H21" s="2"/>
    </row>
    <row r="22" spans="1:8" s="8" customFormat="1">
      <c r="A22" s="13">
        <v>2250</v>
      </c>
      <c r="B22" s="12" t="s">
        <v>70</v>
      </c>
      <c r="C22" s="52">
        <v>6000</v>
      </c>
      <c r="D22" s="53">
        <v>6000</v>
      </c>
      <c r="E22" s="53">
        <v>420</v>
      </c>
      <c r="F22" s="28">
        <f>E22/D22*100</f>
        <v>7.0000000000000009</v>
      </c>
      <c r="G22" s="2"/>
      <c r="H22" s="2"/>
    </row>
    <row r="23" spans="1:8" s="8" customFormat="1">
      <c r="A23" s="13">
        <v>2273</v>
      </c>
      <c r="B23" s="12" t="s">
        <v>60</v>
      </c>
      <c r="C23" s="52">
        <v>48044</v>
      </c>
      <c r="D23" s="53">
        <v>14583</v>
      </c>
      <c r="E23" s="53">
        <v>2040.03</v>
      </c>
      <c r="F23" s="28">
        <f t="shared" si="0"/>
        <v>13.989096893643282</v>
      </c>
      <c r="G23" s="2"/>
      <c r="H23" s="2"/>
    </row>
    <row r="24" spans="1:8" s="8" customFormat="1">
      <c r="A24" s="13">
        <v>2274</v>
      </c>
      <c r="B24" s="12" t="s">
        <v>61</v>
      </c>
      <c r="C24" s="52">
        <v>123167</v>
      </c>
      <c r="D24" s="53">
        <v>78966</v>
      </c>
      <c r="E24" s="53">
        <v>47819.12</v>
      </c>
      <c r="F24" s="28">
        <f t="shared" si="0"/>
        <v>60.556593977154726</v>
      </c>
      <c r="G24" s="2"/>
      <c r="H24" s="2"/>
    </row>
    <row r="25" spans="1:8" s="8" customFormat="1" ht="31.5">
      <c r="A25" s="13">
        <v>2275</v>
      </c>
      <c r="B25" s="12" t="s">
        <v>79</v>
      </c>
      <c r="C25" s="52">
        <v>60000</v>
      </c>
      <c r="D25" s="53">
        <v>0</v>
      </c>
      <c r="E25" s="53">
        <v>0</v>
      </c>
      <c r="F25" s="28">
        <v>0</v>
      </c>
      <c r="G25" s="2"/>
      <c r="H25" s="2"/>
    </row>
    <row r="26" spans="1:8" s="8" customFormat="1">
      <c r="A26" s="13">
        <v>2800</v>
      </c>
      <c r="B26" s="12" t="s">
        <v>62</v>
      </c>
      <c r="C26" s="52">
        <v>3500</v>
      </c>
      <c r="D26" s="53">
        <v>3500</v>
      </c>
      <c r="E26" s="53">
        <v>2857.12</v>
      </c>
      <c r="F26" s="28">
        <f t="shared" si="0"/>
        <v>81.631999999999991</v>
      </c>
      <c r="G26" s="2"/>
      <c r="H26" s="2"/>
    </row>
    <row r="27" spans="1:8" s="8" customFormat="1">
      <c r="A27" s="91" t="s">
        <v>74</v>
      </c>
      <c r="B27" s="92" t="s">
        <v>73</v>
      </c>
      <c r="C27" s="93">
        <f>C28</f>
        <v>972058</v>
      </c>
      <c r="D27" s="93">
        <f t="shared" ref="D27:E27" si="1">D28</f>
        <v>222808</v>
      </c>
      <c r="E27" s="93">
        <f t="shared" si="1"/>
        <v>199522.64</v>
      </c>
      <c r="F27" s="94">
        <f t="shared" si="0"/>
        <v>89.54913647624862</v>
      </c>
      <c r="G27" s="2"/>
      <c r="H27" s="2"/>
    </row>
    <row r="28" spans="1:8" s="8" customFormat="1" ht="54.75" customHeight="1">
      <c r="A28" s="44" t="s">
        <v>44</v>
      </c>
      <c r="B28" s="33" t="s">
        <v>45</v>
      </c>
      <c r="C28" s="51">
        <f>C29+C30+C32+C31</f>
        <v>972058</v>
      </c>
      <c r="D28" s="51">
        <f t="shared" ref="D28:E28" si="2">D29+D30+D32+D31</f>
        <v>222808</v>
      </c>
      <c r="E28" s="51">
        <f t="shared" si="2"/>
        <v>199522.64</v>
      </c>
      <c r="F28" s="29">
        <f>E28/D28*100</f>
        <v>89.54913647624862</v>
      </c>
      <c r="G28" s="2"/>
      <c r="H28" s="2"/>
    </row>
    <row r="29" spans="1:8" s="8" customFormat="1">
      <c r="A29" s="13">
        <v>2111</v>
      </c>
      <c r="B29" s="12" t="s">
        <v>56</v>
      </c>
      <c r="C29" s="52">
        <v>790490</v>
      </c>
      <c r="D29" s="53">
        <v>176349</v>
      </c>
      <c r="E29" s="53">
        <v>159936.6</v>
      </c>
      <c r="F29" s="28">
        <f>E29/D29*100</f>
        <v>90.693227633839726</v>
      </c>
      <c r="G29" s="2"/>
      <c r="H29" s="2"/>
    </row>
    <row r="30" spans="1:8" s="8" customFormat="1">
      <c r="A30" s="13">
        <v>2120</v>
      </c>
      <c r="B30" s="12" t="s">
        <v>57</v>
      </c>
      <c r="C30" s="52">
        <v>173908</v>
      </c>
      <c r="D30" s="53">
        <v>38799</v>
      </c>
      <c r="E30" s="53">
        <v>35186.04</v>
      </c>
      <c r="F30" s="28">
        <f t="shared" ref="F30:F33" si="3">E30/D30*100</f>
        <v>90.688007422871735</v>
      </c>
      <c r="G30" s="2"/>
      <c r="H30" s="2"/>
    </row>
    <row r="31" spans="1:8" s="8" customFormat="1">
      <c r="A31" s="63">
        <v>2210</v>
      </c>
      <c r="B31" s="64" t="s">
        <v>58</v>
      </c>
      <c r="C31" s="65">
        <v>7660</v>
      </c>
      <c r="D31" s="101">
        <v>7660</v>
      </c>
      <c r="E31" s="101">
        <v>4400</v>
      </c>
      <c r="F31" s="72">
        <f t="shared" si="3"/>
        <v>57.441253263707573</v>
      </c>
      <c r="G31" s="2"/>
      <c r="H31" s="2"/>
    </row>
    <row r="32" spans="1:8" s="8" customFormat="1" hidden="1">
      <c r="A32" s="95">
        <v>2250</v>
      </c>
      <c r="B32" s="96" t="s">
        <v>70</v>
      </c>
      <c r="C32" s="97"/>
      <c r="D32" s="98"/>
      <c r="E32" s="98"/>
      <c r="F32" s="99" t="e">
        <f t="shared" si="3"/>
        <v>#DIV/0!</v>
      </c>
      <c r="G32" s="2"/>
      <c r="H32" s="2"/>
    </row>
    <row r="33" spans="1:8" s="8" customFormat="1" ht="34.5" customHeight="1">
      <c r="A33" s="100">
        <v>37</v>
      </c>
      <c r="B33" s="92" t="s">
        <v>75</v>
      </c>
      <c r="C33" s="93">
        <f>C34+C35+C36+C37+C39+C40+C38+C41</f>
        <v>1373860</v>
      </c>
      <c r="D33" s="93">
        <f t="shared" ref="D33:E33" si="4">D34+D35+D36+D37+D39+D40+D38+D41</f>
        <v>381308</v>
      </c>
      <c r="E33" s="93">
        <f t="shared" si="4"/>
        <v>324841.11</v>
      </c>
      <c r="F33" s="94">
        <f t="shared" si="3"/>
        <v>85.191265328815547</v>
      </c>
      <c r="G33" s="2"/>
      <c r="H33" s="2"/>
    </row>
    <row r="34" spans="1:8" s="8" customFormat="1">
      <c r="A34" s="13">
        <v>2111</v>
      </c>
      <c r="B34" s="12" t="s">
        <v>56</v>
      </c>
      <c r="C34" s="52">
        <v>1076436</v>
      </c>
      <c r="D34" s="53">
        <v>289716</v>
      </c>
      <c r="E34" s="53">
        <v>248508.93</v>
      </c>
      <c r="F34" s="28">
        <f t="shared" ref="F34:F54" si="5">E34/D34*100</f>
        <v>85.77673652818622</v>
      </c>
      <c r="G34" s="2"/>
      <c r="H34" s="2"/>
    </row>
    <row r="35" spans="1:8" s="8" customFormat="1">
      <c r="A35" s="13">
        <v>2120</v>
      </c>
      <c r="B35" s="12" t="s">
        <v>57</v>
      </c>
      <c r="C35" s="52">
        <v>236816</v>
      </c>
      <c r="D35" s="53">
        <v>63738</v>
      </c>
      <c r="E35" s="53">
        <v>57081.63</v>
      </c>
      <c r="F35" s="28">
        <f t="shared" si="5"/>
        <v>89.556669490727657</v>
      </c>
      <c r="G35" s="2"/>
      <c r="H35" s="2"/>
    </row>
    <row r="36" spans="1:8" s="8" customFormat="1">
      <c r="A36" s="13">
        <v>2210</v>
      </c>
      <c r="B36" s="12" t="s">
        <v>58</v>
      </c>
      <c r="C36" s="52">
        <v>14492</v>
      </c>
      <c r="D36" s="53">
        <v>0</v>
      </c>
      <c r="E36" s="53">
        <v>0</v>
      </c>
      <c r="F36" s="28">
        <v>0</v>
      </c>
      <c r="G36" s="2"/>
      <c r="H36" s="2"/>
    </row>
    <row r="37" spans="1:8" s="8" customFormat="1">
      <c r="A37" s="13">
        <v>2240</v>
      </c>
      <c r="B37" s="12" t="s">
        <v>59</v>
      </c>
      <c r="C37" s="52">
        <v>12835</v>
      </c>
      <c r="D37" s="53">
        <v>10854</v>
      </c>
      <c r="E37" s="53">
        <v>9535</v>
      </c>
      <c r="F37" s="28">
        <f t="shared" si="5"/>
        <v>87.847798046803021</v>
      </c>
      <c r="G37" s="2"/>
      <c r="H37" s="2"/>
    </row>
    <row r="38" spans="1:8" s="8" customFormat="1" hidden="1">
      <c r="A38" s="13">
        <v>2250</v>
      </c>
      <c r="B38" s="12" t="s">
        <v>70</v>
      </c>
      <c r="C38" s="52">
        <v>0</v>
      </c>
      <c r="D38" s="53">
        <v>0</v>
      </c>
      <c r="E38" s="53">
        <v>0</v>
      </c>
      <c r="F38" s="28" t="e">
        <f t="shared" si="5"/>
        <v>#DIV/0!</v>
      </c>
      <c r="G38" s="2"/>
      <c r="H38" s="2"/>
    </row>
    <row r="39" spans="1:8" s="8" customFormat="1">
      <c r="A39" s="13">
        <v>2273</v>
      </c>
      <c r="B39" s="12" t="s">
        <v>60</v>
      </c>
      <c r="C39" s="52">
        <v>16653</v>
      </c>
      <c r="D39" s="53">
        <v>6000</v>
      </c>
      <c r="E39" s="53">
        <v>3766.1</v>
      </c>
      <c r="F39" s="28">
        <f t="shared" si="5"/>
        <v>62.768333333333338</v>
      </c>
      <c r="G39" s="2"/>
      <c r="H39" s="2"/>
    </row>
    <row r="40" spans="1:8" s="8" customFormat="1">
      <c r="A40" s="13">
        <v>2274</v>
      </c>
      <c r="B40" s="12" t="s">
        <v>61</v>
      </c>
      <c r="C40" s="52">
        <v>13628</v>
      </c>
      <c r="D40" s="53">
        <v>8000</v>
      </c>
      <c r="E40" s="53">
        <v>5949.45</v>
      </c>
      <c r="F40" s="28">
        <f t="shared" si="5"/>
        <v>74.368124999999992</v>
      </c>
      <c r="G40" s="2"/>
      <c r="H40" s="2"/>
    </row>
    <row r="41" spans="1:8" s="8" customFormat="1" ht="47.25">
      <c r="A41" s="13">
        <v>2282</v>
      </c>
      <c r="B41" s="12" t="s">
        <v>80</v>
      </c>
      <c r="C41" s="52">
        <v>3000</v>
      </c>
      <c r="D41" s="53">
        <v>3000</v>
      </c>
      <c r="E41" s="53">
        <v>0</v>
      </c>
      <c r="F41" s="28">
        <f t="shared" si="5"/>
        <v>0</v>
      </c>
      <c r="G41" s="2"/>
      <c r="H41" s="2"/>
    </row>
    <row r="42" spans="1:8" s="46" customFormat="1" ht="31.5">
      <c r="A42" s="100" t="s">
        <v>100</v>
      </c>
      <c r="B42" s="92" t="s">
        <v>99</v>
      </c>
      <c r="C42" s="93">
        <f>C43</f>
        <v>894700</v>
      </c>
      <c r="D42" s="93">
        <f t="shared" ref="D42:E42" si="6">D43</f>
        <v>259598</v>
      </c>
      <c r="E42" s="93">
        <f t="shared" si="6"/>
        <v>241987.32000000004</v>
      </c>
      <c r="F42" s="99">
        <f t="shared" si="5"/>
        <v>93.21617269778659</v>
      </c>
      <c r="G42" s="45"/>
      <c r="H42" s="45"/>
    </row>
    <row r="43" spans="1:8" s="46" customFormat="1" ht="47.25">
      <c r="A43" s="34" t="s">
        <v>44</v>
      </c>
      <c r="B43" s="33" t="s">
        <v>45</v>
      </c>
      <c r="C43" s="51">
        <f>C44+C45+C46+C47+C49+C50</f>
        <v>894700</v>
      </c>
      <c r="D43" s="51">
        <f>D44+D45+D46+D47+D49+D50</f>
        <v>259598</v>
      </c>
      <c r="E43" s="51">
        <f>E44+E45+E46+E47+E49+E50</f>
        <v>241987.32000000004</v>
      </c>
      <c r="F43" s="28">
        <f t="shared" si="5"/>
        <v>93.21617269778659</v>
      </c>
      <c r="G43" s="45"/>
      <c r="H43" s="45"/>
    </row>
    <row r="44" spans="1:8" s="8" customFormat="1">
      <c r="A44" s="13">
        <v>2111</v>
      </c>
      <c r="B44" s="12" t="s">
        <v>56</v>
      </c>
      <c r="C44" s="52">
        <v>689971</v>
      </c>
      <c r="D44" s="53">
        <v>183150</v>
      </c>
      <c r="E44" s="53">
        <v>173954.45</v>
      </c>
      <c r="F44" s="28">
        <f t="shared" si="5"/>
        <v>94.979224679224686</v>
      </c>
      <c r="G44" s="2"/>
      <c r="H44" s="2"/>
    </row>
    <row r="45" spans="1:8" s="8" customFormat="1">
      <c r="A45" s="13">
        <v>2120</v>
      </c>
      <c r="B45" s="12" t="s">
        <v>57</v>
      </c>
      <c r="C45" s="52">
        <v>151794</v>
      </c>
      <c r="D45" s="53">
        <v>40293</v>
      </c>
      <c r="E45" s="53">
        <v>38269.980000000003</v>
      </c>
      <c r="F45" s="28">
        <f t="shared" si="5"/>
        <v>94.979227161045358</v>
      </c>
      <c r="G45" s="2"/>
      <c r="H45" s="2"/>
    </row>
    <row r="46" spans="1:8" s="8" customFormat="1">
      <c r="A46" s="13">
        <v>2210</v>
      </c>
      <c r="B46" s="12" t="s">
        <v>58</v>
      </c>
      <c r="C46" s="52">
        <v>30271</v>
      </c>
      <c r="D46" s="53">
        <v>24556</v>
      </c>
      <c r="E46" s="53">
        <v>24023</v>
      </c>
      <c r="F46" s="28">
        <f t="shared" si="5"/>
        <v>97.829451050659728</v>
      </c>
      <c r="G46" s="2"/>
      <c r="H46" s="2"/>
    </row>
    <row r="47" spans="1:8" s="8" customFormat="1">
      <c r="A47" s="13">
        <v>2240</v>
      </c>
      <c r="B47" s="12" t="s">
        <v>59</v>
      </c>
      <c r="C47" s="52">
        <v>4909</v>
      </c>
      <c r="D47" s="53">
        <v>4909</v>
      </c>
      <c r="E47" s="53">
        <v>3760</v>
      </c>
      <c r="F47" s="28">
        <f t="shared" si="5"/>
        <v>76.594011000203707</v>
      </c>
      <c r="G47" s="2"/>
      <c r="H47" s="2"/>
    </row>
    <row r="48" spans="1:8" s="8" customFormat="1" hidden="1">
      <c r="A48" s="13"/>
      <c r="B48" s="12"/>
      <c r="C48" s="52"/>
      <c r="D48" s="53"/>
      <c r="E48" s="53"/>
      <c r="F48" s="28" t="e">
        <f t="shared" si="5"/>
        <v>#DIV/0!</v>
      </c>
      <c r="G48" s="2"/>
      <c r="H48" s="2"/>
    </row>
    <row r="49" spans="1:8" s="8" customFormat="1">
      <c r="A49" s="13">
        <v>2273</v>
      </c>
      <c r="B49" s="12" t="s">
        <v>60</v>
      </c>
      <c r="C49" s="52">
        <v>8755</v>
      </c>
      <c r="D49" s="52">
        <v>2190</v>
      </c>
      <c r="E49" s="52">
        <v>1979.89</v>
      </c>
      <c r="F49" s="28">
        <f t="shared" si="5"/>
        <v>90.405936073059365</v>
      </c>
      <c r="G49" s="2"/>
      <c r="H49" s="2"/>
    </row>
    <row r="50" spans="1:8" s="8" customFormat="1" ht="31.5">
      <c r="A50" s="13">
        <v>2275</v>
      </c>
      <c r="B50" s="12" t="s">
        <v>79</v>
      </c>
      <c r="C50" s="52">
        <v>9000</v>
      </c>
      <c r="D50" s="53">
        <v>4500</v>
      </c>
      <c r="E50" s="53">
        <v>0</v>
      </c>
      <c r="F50" s="28">
        <v>0</v>
      </c>
      <c r="G50" s="2"/>
      <c r="H50" s="2"/>
    </row>
    <row r="51" spans="1:8">
      <c r="A51" s="70" t="s">
        <v>5</v>
      </c>
      <c r="B51" s="68" t="s">
        <v>6</v>
      </c>
      <c r="C51" s="71">
        <f>C53+C67+C81+C87+C95+C101+C103+C84+C106+C109</f>
        <v>36249750</v>
      </c>
      <c r="D51" s="71">
        <f t="shared" ref="D51:E51" si="7">D53+D67+D81+D87+D95+D101+D103+D84+D106+D109</f>
        <v>12813299</v>
      </c>
      <c r="E51" s="71">
        <f t="shared" si="7"/>
        <v>10770698.360000001</v>
      </c>
      <c r="F51" s="69">
        <f t="shared" si="5"/>
        <v>84.058745214639899</v>
      </c>
      <c r="G51" s="2"/>
      <c r="H51" s="2"/>
    </row>
    <row r="52" spans="1:8" s="8" customFormat="1">
      <c r="A52" s="70" t="s">
        <v>74</v>
      </c>
      <c r="B52" s="68" t="s">
        <v>73</v>
      </c>
      <c r="C52" s="71">
        <f>C51</f>
        <v>36249750</v>
      </c>
      <c r="D52" s="71">
        <f t="shared" ref="D52:E52" si="8">D51</f>
        <v>12813299</v>
      </c>
      <c r="E52" s="71">
        <f t="shared" si="8"/>
        <v>10770698.360000001</v>
      </c>
      <c r="F52" s="69">
        <f t="shared" ref="F52" si="9">F51</f>
        <v>84.058745214639899</v>
      </c>
      <c r="G52" s="2"/>
      <c r="H52" s="2"/>
    </row>
    <row r="53" spans="1:8">
      <c r="A53" s="32" t="s">
        <v>7</v>
      </c>
      <c r="B53" s="33" t="s">
        <v>22</v>
      </c>
      <c r="C53" s="54">
        <f>SUM(C54:C66)</f>
        <v>7720723</v>
      </c>
      <c r="D53" s="54">
        <f t="shared" ref="D53:E53" si="10">SUM(D54:D66)</f>
        <v>2089043</v>
      </c>
      <c r="E53" s="54">
        <f t="shared" si="10"/>
        <v>1677377.2400000002</v>
      </c>
      <c r="F53" s="29">
        <f t="shared" si="5"/>
        <v>80.294050433619617</v>
      </c>
      <c r="G53" s="2"/>
      <c r="H53" s="2"/>
    </row>
    <row r="54" spans="1:8" s="8" customFormat="1">
      <c r="A54" s="13">
        <v>2111</v>
      </c>
      <c r="B54" s="12" t="s">
        <v>56</v>
      </c>
      <c r="C54" s="52">
        <v>5043690</v>
      </c>
      <c r="D54" s="53">
        <v>1206325</v>
      </c>
      <c r="E54" s="53">
        <v>1119566.81</v>
      </c>
      <c r="F54" s="28">
        <f t="shared" si="5"/>
        <v>92.808058359065754</v>
      </c>
      <c r="G54" s="2"/>
      <c r="H54" s="2"/>
    </row>
    <row r="55" spans="1:8" s="8" customFormat="1">
      <c r="A55" s="13">
        <v>2120</v>
      </c>
      <c r="B55" s="12" t="s">
        <v>57</v>
      </c>
      <c r="C55" s="52">
        <v>1109612</v>
      </c>
      <c r="D55" s="53">
        <v>263934</v>
      </c>
      <c r="E55" s="53">
        <v>241039.44</v>
      </c>
      <c r="F55" s="28">
        <f t="shared" ref="F55:F61" si="11">E55/D55*100</f>
        <v>91.325649594216742</v>
      </c>
      <c r="G55" s="2"/>
      <c r="H55" s="2"/>
    </row>
    <row r="56" spans="1:8" s="8" customFormat="1">
      <c r="A56" s="13">
        <v>2210</v>
      </c>
      <c r="B56" s="12" t="s">
        <v>58</v>
      </c>
      <c r="C56" s="52">
        <v>52687</v>
      </c>
      <c r="D56" s="53">
        <v>52077</v>
      </c>
      <c r="E56" s="53">
        <v>15475.8</v>
      </c>
      <c r="F56" s="28">
        <f t="shared" si="11"/>
        <v>29.717149605392013</v>
      </c>
      <c r="G56" s="2"/>
      <c r="H56" s="2"/>
    </row>
    <row r="57" spans="1:8" s="8" customFormat="1">
      <c r="A57" s="13">
        <v>2230</v>
      </c>
      <c r="B57" s="12" t="s">
        <v>63</v>
      </c>
      <c r="C57" s="52">
        <v>681870</v>
      </c>
      <c r="D57" s="53">
        <v>192000</v>
      </c>
      <c r="E57" s="53">
        <v>64603.07</v>
      </c>
      <c r="F57" s="28">
        <f t="shared" si="11"/>
        <v>33.647432291666668</v>
      </c>
      <c r="G57" s="2"/>
      <c r="H57" s="2"/>
    </row>
    <row r="58" spans="1:8" s="8" customFormat="1">
      <c r="A58" s="13">
        <v>2240</v>
      </c>
      <c r="B58" s="12" t="s">
        <v>59</v>
      </c>
      <c r="C58" s="52">
        <v>107855</v>
      </c>
      <c r="D58" s="53">
        <v>48250</v>
      </c>
      <c r="E58" s="53">
        <v>14258.5</v>
      </c>
      <c r="F58" s="28">
        <f t="shared" si="11"/>
        <v>29.551295336787565</v>
      </c>
      <c r="G58" s="2"/>
      <c r="H58" s="2"/>
    </row>
    <row r="59" spans="1:8" s="8" customFormat="1" hidden="1">
      <c r="A59" s="13">
        <v>2250</v>
      </c>
      <c r="B59" s="12" t="s">
        <v>70</v>
      </c>
      <c r="C59" s="52">
        <v>0</v>
      </c>
      <c r="D59" s="53">
        <v>0</v>
      </c>
      <c r="E59" s="53">
        <v>0</v>
      </c>
      <c r="F59" s="28" t="e">
        <f t="shared" si="11"/>
        <v>#DIV/0!</v>
      </c>
      <c r="G59" s="2"/>
      <c r="H59" s="2"/>
    </row>
    <row r="60" spans="1:8" s="8" customFormat="1">
      <c r="A60" s="13">
        <v>2272</v>
      </c>
      <c r="B60" s="12" t="s">
        <v>64</v>
      </c>
      <c r="C60" s="52">
        <v>12750</v>
      </c>
      <c r="D60" s="53">
        <v>3900</v>
      </c>
      <c r="E60" s="53">
        <v>690</v>
      </c>
      <c r="F60" s="28">
        <f t="shared" si="11"/>
        <v>17.692307692307693</v>
      </c>
      <c r="G60" s="2"/>
      <c r="H60" s="2"/>
    </row>
    <row r="61" spans="1:8" s="8" customFormat="1">
      <c r="A61" s="13">
        <v>2273</v>
      </c>
      <c r="B61" s="12" t="s">
        <v>60</v>
      </c>
      <c r="C61" s="52">
        <v>399432</v>
      </c>
      <c r="D61" s="53">
        <v>115344</v>
      </c>
      <c r="E61" s="53">
        <v>65129.85</v>
      </c>
      <c r="F61" s="28">
        <f t="shared" si="11"/>
        <v>56.465745942571786</v>
      </c>
      <c r="G61" s="2"/>
      <c r="H61" s="2"/>
    </row>
    <row r="62" spans="1:8" s="8" customFormat="1">
      <c r="A62" s="13">
        <v>2274</v>
      </c>
      <c r="B62" s="12" t="s">
        <v>61</v>
      </c>
      <c r="C62" s="52">
        <v>254827</v>
      </c>
      <c r="D62" s="53">
        <v>157213</v>
      </c>
      <c r="E62" s="53">
        <v>106713.77</v>
      </c>
      <c r="F62" s="28">
        <f t="shared" ref="F62:F66" si="12">E62/D62*100</f>
        <v>67.878464249139697</v>
      </c>
      <c r="G62" s="2"/>
      <c r="H62" s="2"/>
    </row>
    <row r="63" spans="1:8" s="8" customFormat="1" ht="31.5" hidden="1">
      <c r="A63" s="13">
        <v>2275</v>
      </c>
      <c r="B63" s="12" t="s">
        <v>81</v>
      </c>
      <c r="C63" s="52">
        <v>0</v>
      </c>
      <c r="D63" s="53">
        <v>0</v>
      </c>
      <c r="E63" s="53">
        <v>0</v>
      </c>
      <c r="F63" s="28" t="e">
        <f t="shared" si="12"/>
        <v>#DIV/0!</v>
      </c>
      <c r="G63" s="2"/>
      <c r="H63" s="2"/>
    </row>
    <row r="64" spans="1:8" s="8" customFormat="1" ht="47.25" hidden="1">
      <c r="A64" s="13">
        <v>2282</v>
      </c>
      <c r="B64" s="12" t="s">
        <v>80</v>
      </c>
      <c r="C64" s="52">
        <v>0</v>
      </c>
      <c r="D64" s="53">
        <v>0</v>
      </c>
      <c r="E64" s="53">
        <v>0</v>
      </c>
      <c r="F64" s="28" t="e">
        <f t="shared" si="12"/>
        <v>#DIV/0!</v>
      </c>
      <c r="G64" s="2"/>
      <c r="H64" s="2"/>
    </row>
    <row r="65" spans="1:8" s="8" customFormat="1" ht="47.25">
      <c r="A65" s="13">
        <v>2282</v>
      </c>
      <c r="B65" s="12" t="s">
        <v>80</v>
      </c>
      <c r="C65" s="52">
        <v>8000</v>
      </c>
      <c r="D65" s="53">
        <v>0</v>
      </c>
      <c r="E65" s="53">
        <v>0</v>
      </c>
      <c r="F65" s="28">
        <v>0</v>
      </c>
      <c r="G65" s="2"/>
      <c r="H65" s="2"/>
    </row>
    <row r="66" spans="1:8" s="8" customFormat="1" ht="31.5">
      <c r="A66" s="13">
        <v>3110</v>
      </c>
      <c r="B66" s="12" t="s">
        <v>111</v>
      </c>
      <c r="C66" s="52">
        <v>50000</v>
      </c>
      <c r="D66" s="53">
        <v>50000</v>
      </c>
      <c r="E66" s="53">
        <v>49900</v>
      </c>
      <c r="F66" s="28">
        <f t="shared" si="12"/>
        <v>99.8</v>
      </c>
      <c r="G66" s="2"/>
      <c r="H66" s="2"/>
    </row>
    <row r="67" spans="1:8" ht="51" customHeight="1">
      <c r="A67" s="32" t="s">
        <v>48</v>
      </c>
      <c r="B67" s="33" t="s">
        <v>49</v>
      </c>
      <c r="C67" s="51">
        <f>SUM(C68:C80)</f>
        <v>9777258</v>
      </c>
      <c r="D67" s="51">
        <f t="shared" ref="D67:E67" si="13">SUM(D68:D80)</f>
        <v>3889095</v>
      </c>
      <c r="E67" s="51">
        <f t="shared" si="13"/>
        <v>3140202.4300000006</v>
      </c>
      <c r="F67" s="29">
        <f>E67/D67*100</f>
        <v>80.743783065211844</v>
      </c>
      <c r="G67" s="2"/>
      <c r="H67" s="2"/>
    </row>
    <row r="68" spans="1:8" s="8" customFormat="1">
      <c r="A68" s="13">
        <v>2111</v>
      </c>
      <c r="B68" s="12" t="s">
        <v>56</v>
      </c>
      <c r="C68" s="52">
        <v>4994932</v>
      </c>
      <c r="D68" s="53">
        <v>1267953</v>
      </c>
      <c r="E68" s="53">
        <v>1153387.96</v>
      </c>
      <c r="F68" s="28">
        <f>E68/D68*100</f>
        <v>90.964567298630143</v>
      </c>
      <c r="G68" s="2"/>
      <c r="H68" s="2"/>
    </row>
    <row r="69" spans="1:8" s="8" customFormat="1">
      <c r="A69" s="13">
        <v>2120</v>
      </c>
      <c r="B69" s="12" t="s">
        <v>57</v>
      </c>
      <c r="C69" s="52">
        <v>1098885</v>
      </c>
      <c r="D69" s="53">
        <v>278949</v>
      </c>
      <c r="E69" s="53">
        <v>259880.94</v>
      </c>
      <c r="F69" s="28">
        <f t="shared" ref="F69:F80" si="14">E69/D69*100</f>
        <v>93.164320359635639</v>
      </c>
      <c r="G69" s="2"/>
      <c r="H69" s="2"/>
    </row>
    <row r="70" spans="1:8" s="8" customFormat="1">
      <c r="A70" s="13">
        <v>2210</v>
      </c>
      <c r="B70" s="12" t="s">
        <v>58</v>
      </c>
      <c r="C70" s="52">
        <v>931742</v>
      </c>
      <c r="D70" s="53">
        <v>868742</v>
      </c>
      <c r="E70" s="53">
        <v>683504.6</v>
      </c>
      <c r="F70" s="28">
        <f t="shared" si="14"/>
        <v>78.67751300155858</v>
      </c>
      <c r="G70" s="2"/>
      <c r="H70" s="2"/>
    </row>
    <row r="71" spans="1:8" s="8" customFormat="1" hidden="1">
      <c r="A71" s="13">
        <v>2230</v>
      </c>
      <c r="B71" s="12" t="s">
        <v>63</v>
      </c>
      <c r="C71" s="52">
        <v>0</v>
      </c>
      <c r="D71" s="53">
        <v>0</v>
      </c>
      <c r="E71" s="53">
        <v>0</v>
      </c>
      <c r="F71" s="28" t="e">
        <f t="shared" si="14"/>
        <v>#DIV/0!</v>
      </c>
      <c r="G71" s="2"/>
      <c r="H71" s="2"/>
    </row>
    <row r="72" spans="1:8" s="8" customFormat="1">
      <c r="A72" s="13">
        <v>2240</v>
      </c>
      <c r="B72" s="12" t="s">
        <v>59</v>
      </c>
      <c r="C72" s="52">
        <v>313729</v>
      </c>
      <c r="D72" s="53">
        <v>138140</v>
      </c>
      <c r="E72" s="53">
        <v>71664.2</v>
      </c>
      <c r="F72" s="28">
        <f t="shared" si="14"/>
        <v>51.877949905892571</v>
      </c>
      <c r="G72" s="2"/>
      <c r="H72" s="2"/>
    </row>
    <row r="73" spans="1:8" s="8" customFormat="1" hidden="1">
      <c r="A73" s="13">
        <v>2250</v>
      </c>
      <c r="B73" s="12" t="s">
        <v>70</v>
      </c>
      <c r="C73" s="52">
        <v>0</v>
      </c>
      <c r="D73" s="53">
        <v>0</v>
      </c>
      <c r="E73" s="53">
        <v>0</v>
      </c>
      <c r="F73" s="28" t="e">
        <f t="shared" si="14"/>
        <v>#DIV/0!</v>
      </c>
      <c r="G73" s="2"/>
      <c r="H73" s="2"/>
    </row>
    <row r="74" spans="1:8" s="8" customFormat="1" hidden="1">
      <c r="A74" s="13">
        <v>2271</v>
      </c>
      <c r="B74" s="12" t="s">
        <v>65</v>
      </c>
      <c r="C74" s="52">
        <v>0</v>
      </c>
      <c r="D74" s="53">
        <v>0</v>
      </c>
      <c r="E74" s="53">
        <v>0</v>
      </c>
      <c r="F74" s="28" t="e">
        <f t="shared" si="14"/>
        <v>#DIV/0!</v>
      </c>
      <c r="G74" s="2"/>
      <c r="H74" s="2"/>
    </row>
    <row r="75" spans="1:8" s="8" customFormat="1">
      <c r="A75" s="13">
        <v>2272</v>
      </c>
      <c r="B75" s="12" t="s">
        <v>64</v>
      </c>
      <c r="C75" s="52">
        <v>22800</v>
      </c>
      <c r="D75" s="53">
        <v>6300</v>
      </c>
      <c r="E75" s="53">
        <v>4050</v>
      </c>
      <c r="F75" s="28">
        <f t="shared" si="14"/>
        <v>64.285714285714292</v>
      </c>
      <c r="G75" s="2"/>
      <c r="H75" s="2"/>
    </row>
    <row r="76" spans="1:8" s="8" customFormat="1">
      <c r="A76" s="13">
        <v>2273</v>
      </c>
      <c r="B76" s="12" t="s">
        <v>60</v>
      </c>
      <c r="C76" s="52">
        <v>909984</v>
      </c>
      <c r="D76" s="53">
        <v>341648</v>
      </c>
      <c r="E76" s="53">
        <v>144081.37</v>
      </c>
      <c r="F76" s="28">
        <f t="shared" si="14"/>
        <v>42.172461129583667</v>
      </c>
      <c r="G76" s="2"/>
      <c r="H76" s="2"/>
    </row>
    <row r="77" spans="1:8" s="8" customFormat="1">
      <c r="A77" s="13">
        <v>2274</v>
      </c>
      <c r="B77" s="12" t="s">
        <v>61</v>
      </c>
      <c r="C77" s="52">
        <v>1404186</v>
      </c>
      <c r="D77" s="53">
        <v>897363</v>
      </c>
      <c r="E77" s="53">
        <v>736669.41</v>
      </c>
      <c r="F77" s="28">
        <f t="shared" si="14"/>
        <v>82.0926882432193</v>
      </c>
      <c r="G77" s="2"/>
      <c r="H77" s="2"/>
    </row>
    <row r="78" spans="1:8" s="8" customFormat="1" ht="47.25">
      <c r="A78" s="13">
        <v>2282</v>
      </c>
      <c r="B78" s="12" t="s">
        <v>80</v>
      </c>
      <c r="C78" s="52">
        <v>11000</v>
      </c>
      <c r="D78" s="53">
        <v>0</v>
      </c>
      <c r="E78" s="53">
        <v>0</v>
      </c>
      <c r="F78" s="28">
        <v>0</v>
      </c>
      <c r="G78" s="2"/>
      <c r="H78" s="2"/>
    </row>
    <row r="79" spans="1:8" s="8" customFormat="1">
      <c r="A79" s="13">
        <v>2800</v>
      </c>
      <c r="B79" s="12" t="s">
        <v>62</v>
      </c>
      <c r="C79" s="52">
        <v>5000</v>
      </c>
      <c r="D79" s="53">
        <v>5000</v>
      </c>
      <c r="E79" s="53">
        <v>1963.95</v>
      </c>
      <c r="F79" s="28">
        <f t="shared" si="14"/>
        <v>39.279000000000003</v>
      </c>
      <c r="G79" s="2"/>
      <c r="H79" s="2"/>
    </row>
    <row r="80" spans="1:8" s="8" customFormat="1" ht="31.5">
      <c r="A80" s="13">
        <v>3110</v>
      </c>
      <c r="B80" s="12" t="s">
        <v>111</v>
      </c>
      <c r="C80" s="52">
        <v>85000</v>
      </c>
      <c r="D80" s="53">
        <v>85000</v>
      </c>
      <c r="E80" s="53">
        <v>85000</v>
      </c>
      <c r="F80" s="28">
        <f t="shared" si="14"/>
        <v>100</v>
      </c>
      <c r="G80" s="2"/>
      <c r="H80" s="2"/>
    </row>
    <row r="81" spans="1:8" s="8" customFormat="1" ht="47.25">
      <c r="A81" s="32" t="s">
        <v>50</v>
      </c>
      <c r="B81" s="33" t="s">
        <v>84</v>
      </c>
      <c r="C81" s="51">
        <f>SUM(C82:C83)</f>
        <v>13590800</v>
      </c>
      <c r="D81" s="51">
        <f>SUM(D82:D83)</f>
        <v>4664400</v>
      </c>
      <c r="E81" s="51">
        <f>SUM(E82:E83)</f>
        <v>4547662.18</v>
      </c>
      <c r="F81" s="29">
        <f t="shared" ref="F81:F88" si="15">E81/D81*100</f>
        <v>97.497259668982068</v>
      </c>
      <c r="G81" s="2"/>
      <c r="H81" s="2"/>
    </row>
    <row r="82" spans="1:8" s="8" customFormat="1">
      <c r="A82" s="13">
        <v>2111</v>
      </c>
      <c r="B82" s="12" t="s">
        <v>56</v>
      </c>
      <c r="C82" s="52">
        <v>11140000</v>
      </c>
      <c r="D82" s="53">
        <v>3823278</v>
      </c>
      <c r="E82" s="53">
        <v>3738694.98</v>
      </c>
      <c r="F82" s="28">
        <f t="shared" si="15"/>
        <v>97.787683239356383</v>
      </c>
      <c r="G82" s="2"/>
      <c r="H82" s="2"/>
    </row>
    <row r="83" spans="1:8" s="8" customFormat="1">
      <c r="A83" s="13">
        <v>2120</v>
      </c>
      <c r="B83" s="12" t="s">
        <v>57</v>
      </c>
      <c r="C83" s="52">
        <v>2450800</v>
      </c>
      <c r="D83" s="53">
        <v>841122</v>
      </c>
      <c r="E83" s="53">
        <v>808967.2</v>
      </c>
      <c r="F83" s="28">
        <f t="shared" si="15"/>
        <v>96.177153849263249</v>
      </c>
      <c r="G83" s="2"/>
      <c r="H83" s="2"/>
    </row>
    <row r="84" spans="1:8" s="8" customFormat="1" ht="165.75" hidden="1" customHeight="1">
      <c r="A84" s="34">
        <v>1061</v>
      </c>
      <c r="B84" s="33" t="s">
        <v>93</v>
      </c>
      <c r="C84" s="51">
        <f>C85+C86</f>
        <v>0</v>
      </c>
      <c r="D84" s="51">
        <f t="shared" ref="D84:E84" si="16">D85+D86</f>
        <v>0</v>
      </c>
      <c r="E84" s="51">
        <f t="shared" si="16"/>
        <v>0</v>
      </c>
      <c r="F84" s="29" t="e">
        <f t="shared" si="15"/>
        <v>#DIV/0!</v>
      </c>
      <c r="G84" s="2"/>
      <c r="H84" s="2"/>
    </row>
    <row r="85" spans="1:8" s="8" customFormat="1" hidden="1">
      <c r="A85" s="13">
        <v>2111</v>
      </c>
      <c r="B85" s="12" t="s">
        <v>56</v>
      </c>
      <c r="C85" s="52">
        <v>0</v>
      </c>
      <c r="D85" s="53">
        <v>0</v>
      </c>
      <c r="E85" s="53">
        <v>0</v>
      </c>
      <c r="F85" s="28" t="e">
        <f t="shared" si="15"/>
        <v>#DIV/0!</v>
      </c>
      <c r="G85" s="2"/>
      <c r="H85" s="2"/>
    </row>
    <row r="86" spans="1:8" s="8" customFormat="1" hidden="1">
      <c r="A86" s="13">
        <v>2120</v>
      </c>
      <c r="B86" s="12" t="s">
        <v>57</v>
      </c>
      <c r="C86" s="52">
        <v>0</v>
      </c>
      <c r="D86" s="53">
        <v>0</v>
      </c>
      <c r="E86" s="53">
        <v>0</v>
      </c>
      <c r="F86" s="28" t="e">
        <f t="shared" si="15"/>
        <v>#DIV/0!</v>
      </c>
      <c r="G86" s="2"/>
      <c r="H86" s="2"/>
    </row>
    <row r="87" spans="1:8" ht="52.5" customHeight="1">
      <c r="A87" s="32" t="s">
        <v>41</v>
      </c>
      <c r="B87" s="33" t="s">
        <v>42</v>
      </c>
      <c r="C87" s="51">
        <f>SUM(C88:C94)</f>
        <v>904985</v>
      </c>
      <c r="D87" s="51">
        <f t="shared" ref="D87:E87" si="17">SUM(D88:D94)</f>
        <v>257306</v>
      </c>
      <c r="E87" s="51">
        <f t="shared" si="17"/>
        <v>206977.33000000002</v>
      </c>
      <c r="F87" s="29">
        <f t="shared" si="15"/>
        <v>80.440149083192779</v>
      </c>
      <c r="G87" s="2"/>
      <c r="H87" s="2"/>
    </row>
    <row r="88" spans="1:8" s="8" customFormat="1">
      <c r="A88" s="13">
        <v>2111</v>
      </c>
      <c r="B88" s="12" t="s">
        <v>56</v>
      </c>
      <c r="C88" s="52">
        <v>615729</v>
      </c>
      <c r="D88" s="53">
        <v>141852</v>
      </c>
      <c r="E88" s="53">
        <v>120199.32</v>
      </c>
      <c r="F88" s="28">
        <f t="shared" si="15"/>
        <v>84.735724557990025</v>
      </c>
      <c r="G88" s="2"/>
      <c r="H88" s="2"/>
    </row>
    <row r="89" spans="1:8" s="8" customFormat="1">
      <c r="A89" s="13">
        <v>2120</v>
      </c>
      <c r="B89" s="12" t="s">
        <v>57</v>
      </c>
      <c r="C89" s="52">
        <v>151798</v>
      </c>
      <c r="D89" s="53">
        <v>35342</v>
      </c>
      <c r="E89" s="53">
        <v>29975.27</v>
      </c>
      <c r="F89" s="28">
        <f t="shared" ref="F89:F93" si="18">E89/D89*100</f>
        <v>84.814866164902952</v>
      </c>
      <c r="G89" s="2"/>
      <c r="H89" s="2"/>
    </row>
    <row r="90" spans="1:8" s="8" customFormat="1">
      <c r="A90" s="13">
        <v>2210</v>
      </c>
      <c r="B90" s="12" t="s">
        <v>58</v>
      </c>
      <c r="C90" s="52">
        <v>16041</v>
      </c>
      <c r="D90" s="53">
        <v>13461</v>
      </c>
      <c r="E90" s="53">
        <v>9525.6</v>
      </c>
      <c r="F90" s="28">
        <f t="shared" si="18"/>
        <v>70.764430577223095</v>
      </c>
      <c r="G90" s="2"/>
      <c r="H90" s="2"/>
    </row>
    <row r="91" spans="1:8" s="8" customFormat="1">
      <c r="A91" s="13">
        <v>2240</v>
      </c>
      <c r="B91" s="12" t="s">
        <v>59</v>
      </c>
      <c r="C91" s="52">
        <v>21720</v>
      </c>
      <c r="D91" s="53">
        <v>7540</v>
      </c>
      <c r="E91" s="53">
        <v>5040.54</v>
      </c>
      <c r="F91" s="28">
        <f t="shared" si="18"/>
        <v>66.850663129973469</v>
      </c>
      <c r="G91" s="2"/>
      <c r="H91" s="2"/>
    </row>
    <row r="92" spans="1:8" s="8" customFormat="1">
      <c r="A92" s="13">
        <v>2273</v>
      </c>
      <c r="B92" s="12" t="s">
        <v>60</v>
      </c>
      <c r="C92" s="52">
        <v>17088</v>
      </c>
      <c r="D92" s="53">
        <v>7476</v>
      </c>
      <c r="E92" s="53">
        <v>3265.74</v>
      </c>
      <c r="F92" s="28">
        <f t="shared" si="18"/>
        <v>43.68298555377207</v>
      </c>
      <c r="G92" s="2"/>
      <c r="H92" s="2"/>
    </row>
    <row r="93" spans="1:8" s="8" customFormat="1">
      <c r="A93" s="13">
        <v>2274</v>
      </c>
      <c r="B93" s="12" t="s">
        <v>61</v>
      </c>
      <c r="C93" s="52">
        <v>79609</v>
      </c>
      <c r="D93" s="53">
        <v>51635</v>
      </c>
      <c r="E93" s="53">
        <v>38970.86</v>
      </c>
      <c r="F93" s="28">
        <f t="shared" si="18"/>
        <v>75.47372905974629</v>
      </c>
      <c r="G93" s="2"/>
      <c r="H93" s="2"/>
    </row>
    <row r="94" spans="1:8" s="8" customFormat="1" ht="47.25">
      <c r="A94" s="13">
        <v>2282</v>
      </c>
      <c r="B94" s="12" t="s">
        <v>80</v>
      </c>
      <c r="C94" s="52">
        <v>3000</v>
      </c>
      <c r="D94" s="53">
        <v>0</v>
      </c>
      <c r="E94" s="53">
        <v>0</v>
      </c>
      <c r="F94" s="28">
        <v>0</v>
      </c>
      <c r="G94" s="2"/>
      <c r="H94" s="2"/>
    </row>
    <row r="95" spans="1:8" ht="35.25" customHeight="1">
      <c r="A95" s="34">
        <v>1141</v>
      </c>
      <c r="B95" s="33" t="s">
        <v>43</v>
      </c>
      <c r="C95" s="51">
        <f>SUM(C96:C100)</f>
        <v>1500164</v>
      </c>
      <c r="D95" s="51">
        <f>SUM(D96:D100)</f>
        <v>381355</v>
      </c>
      <c r="E95" s="51">
        <f>SUM(E96:E100)</f>
        <v>363863.66000000003</v>
      </c>
      <c r="F95" s="29">
        <f>E95/D95*100</f>
        <v>95.413370743795156</v>
      </c>
      <c r="G95" s="2"/>
      <c r="H95" s="2"/>
    </row>
    <row r="96" spans="1:8" s="8" customFormat="1">
      <c r="A96" s="13">
        <v>2111</v>
      </c>
      <c r="B96" s="12" t="s">
        <v>56</v>
      </c>
      <c r="C96" s="52">
        <v>1189186</v>
      </c>
      <c r="D96" s="53">
        <v>287034</v>
      </c>
      <c r="E96" s="53">
        <v>286820.2</v>
      </c>
      <c r="F96" s="28">
        <f>E96/D96*100</f>
        <v>99.925514050600285</v>
      </c>
      <c r="G96" s="2"/>
      <c r="H96" s="2"/>
    </row>
    <row r="97" spans="1:8" s="8" customFormat="1">
      <c r="A97" s="13">
        <v>2120</v>
      </c>
      <c r="B97" s="12" t="s">
        <v>57</v>
      </c>
      <c r="C97" s="52">
        <v>274828</v>
      </c>
      <c r="D97" s="53">
        <v>67671</v>
      </c>
      <c r="E97" s="53">
        <v>63100.46</v>
      </c>
      <c r="F97" s="28">
        <f t="shared" ref="F97:F100" si="19">E97/D97*100</f>
        <v>93.245939915177843</v>
      </c>
      <c r="G97" s="2"/>
      <c r="H97" s="2"/>
    </row>
    <row r="98" spans="1:8" s="8" customFormat="1">
      <c r="A98" s="13">
        <v>2210</v>
      </c>
      <c r="B98" s="12" t="s">
        <v>58</v>
      </c>
      <c r="C98" s="52">
        <v>15810</v>
      </c>
      <c r="D98" s="53">
        <v>15810</v>
      </c>
      <c r="E98" s="53">
        <v>4873</v>
      </c>
      <c r="F98" s="28">
        <f t="shared" si="19"/>
        <v>30.82226438962682</v>
      </c>
      <c r="G98" s="2"/>
      <c r="H98" s="2"/>
    </row>
    <row r="99" spans="1:8" s="8" customFormat="1">
      <c r="A99" s="13">
        <v>2240</v>
      </c>
      <c r="B99" s="12" t="s">
        <v>59</v>
      </c>
      <c r="C99" s="52">
        <v>20340</v>
      </c>
      <c r="D99" s="53">
        <v>10840</v>
      </c>
      <c r="E99" s="53">
        <v>9070</v>
      </c>
      <c r="F99" s="28">
        <f t="shared" si="19"/>
        <v>83.671586715867164</v>
      </c>
      <c r="G99" s="2"/>
      <c r="H99" s="2"/>
    </row>
    <row r="100" spans="1:8" s="8" customFormat="1" hidden="1">
      <c r="A100" s="13">
        <v>2250</v>
      </c>
      <c r="B100" s="12" t="s">
        <v>70</v>
      </c>
      <c r="C100" s="52">
        <v>0</v>
      </c>
      <c r="D100" s="53">
        <v>0</v>
      </c>
      <c r="E100" s="53">
        <v>0</v>
      </c>
      <c r="F100" s="28" t="e">
        <f t="shared" si="19"/>
        <v>#DIV/0!</v>
      </c>
      <c r="G100" s="2"/>
      <c r="H100" s="2"/>
    </row>
    <row r="101" spans="1:8" s="8" customFormat="1">
      <c r="A101" s="34">
        <v>1142</v>
      </c>
      <c r="B101" s="33" t="s">
        <v>39</v>
      </c>
      <c r="C101" s="51">
        <f>C102</f>
        <v>3620</v>
      </c>
      <c r="D101" s="51">
        <f t="shared" ref="D101:E101" si="20">D102</f>
        <v>0</v>
      </c>
      <c r="E101" s="51">
        <f t="shared" si="20"/>
        <v>0</v>
      </c>
      <c r="F101" s="29">
        <v>0</v>
      </c>
      <c r="G101" s="2"/>
      <c r="H101" s="2"/>
    </row>
    <row r="102" spans="1:8" s="8" customFormat="1">
      <c r="A102" s="13">
        <v>2730</v>
      </c>
      <c r="B102" s="12" t="s">
        <v>66</v>
      </c>
      <c r="C102" s="52">
        <v>3620</v>
      </c>
      <c r="D102" s="53">
        <v>0</v>
      </c>
      <c r="E102" s="53">
        <v>0</v>
      </c>
      <c r="F102" s="28">
        <v>0</v>
      </c>
      <c r="G102" s="2"/>
      <c r="H102" s="2"/>
    </row>
    <row r="103" spans="1:8" s="8" customFormat="1" ht="94.5" customHeight="1">
      <c r="A103" s="34">
        <v>1200</v>
      </c>
      <c r="B103" s="48" t="s">
        <v>106</v>
      </c>
      <c r="C103" s="51">
        <f>C104+C105</f>
        <v>23300</v>
      </c>
      <c r="D103" s="51">
        <f t="shared" ref="D103:E103" si="21">D104+D105</f>
        <v>11700</v>
      </c>
      <c r="E103" s="51">
        <f t="shared" si="21"/>
        <v>0</v>
      </c>
      <c r="F103" s="29">
        <f>E103/D103*100</f>
        <v>0</v>
      </c>
      <c r="G103" s="2"/>
      <c r="H103" s="2"/>
    </row>
    <row r="104" spans="1:8" s="8" customFormat="1" ht="21.75" customHeight="1">
      <c r="A104" s="13">
        <v>2111</v>
      </c>
      <c r="B104" s="12" t="s">
        <v>56</v>
      </c>
      <c r="C104" s="52">
        <v>19098</v>
      </c>
      <c r="D104" s="52">
        <v>9591</v>
      </c>
      <c r="E104" s="52">
        <v>0</v>
      </c>
      <c r="F104" s="29">
        <f t="shared" ref="F104:F112" si="22">E104/D104*100</f>
        <v>0</v>
      </c>
      <c r="G104" s="2"/>
      <c r="H104" s="2"/>
    </row>
    <row r="105" spans="1:8" s="8" customFormat="1" ht="18" customHeight="1">
      <c r="A105" s="13">
        <v>2120</v>
      </c>
      <c r="B105" s="12" t="s">
        <v>57</v>
      </c>
      <c r="C105" s="52">
        <v>4202</v>
      </c>
      <c r="D105" s="52">
        <v>2109</v>
      </c>
      <c r="E105" s="52">
        <v>0</v>
      </c>
      <c r="F105" s="28">
        <f t="shared" si="22"/>
        <v>0</v>
      </c>
      <c r="G105" s="2"/>
      <c r="H105" s="2"/>
    </row>
    <row r="106" spans="1:8" s="46" customFormat="1" ht="65.25" customHeight="1">
      <c r="A106" s="34">
        <v>1600</v>
      </c>
      <c r="B106" s="33" t="s">
        <v>112</v>
      </c>
      <c r="C106" s="51">
        <f>C107+C108</f>
        <v>1169700</v>
      </c>
      <c r="D106" s="51">
        <f t="shared" ref="D106:E106" si="23">D107+D108</f>
        <v>585000</v>
      </c>
      <c r="E106" s="51">
        <f t="shared" si="23"/>
        <v>585000</v>
      </c>
      <c r="F106" s="28">
        <f t="shared" si="22"/>
        <v>100</v>
      </c>
      <c r="G106" s="45"/>
      <c r="H106" s="45"/>
    </row>
    <row r="107" spans="1:8" s="8" customFormat="1" ht="18" customHeight="1">
      <c r="A107" s="13">
        <v>2111</v>
      </c>
      <c r="B107" s="12" t="s">
        <v>56</v>
      </c>
      <c r="C107" s="52">
        <v>958770</v>
      </c>
      <c r="D107" s="52">
        <v>479508</v>
      </c>
      <c r="E107" s="52">
        <v>479508</v>
      </c>
      <c r="F107" s="28">
        <f>E107/D107*100</f>
        <v>100</v>
      </c>
      <c r="G107" s="2"/>
      <c r="H107" s="2"/>
    </row>
    <row r="108" spans="1:8" s="8" customFormat="1" ht="18" customHeight="1">
      <c r="A108" s="13">
        <v>2120</v>
      </c>
      <c r="B108" s="12" t="s">
        <v>57</v>
      </c>
      <c r="C108" s="52">
        <v>210930</v>
      </c>
      <c r="D108" s="52">
        <v>105492</v>
      </c>
      <c r="E108" s="52">
        <v>105492</v>
      </c>
      <c r="F108" s="28">
        <f t="shared" si="22"/>
        <v>100</v>
      </c>
      <c r="G108" s="2"/>
      <c r="H108" s="2"/>
    </row>
    <row r="109" spans="1:8" s="8" customFormat="1" ht="66.75" customHeight="1">
      <c r="A109" s="34">
        <v>1702</v>
      </c>
      <c r="B109" s="33" t="s">
        <v>113</v>
      </c>
      <c r="C109" s="51">
        <f>C110</f>
        <v>1559200</v>
      </c>
      <c r="D109" s="51">
        <f t="shared" ref="D109:E109" si="24">D110</f>
        <v>935400</v>
      </c>
      <c r="E109" s="51">
        <f t="shared" si="24"/>
        <v>249615.52</v>
      </c>
      <c r="F109" s="29">
        <f t="shared" si="22"/>
        <v>26.68543083172974</v>
      </c>
      <c r="G109" s="2"/>
      <c r="H109" s="2"/>
    </row>
    <row r="110" spans="1:8" s="8" customFormat="1" ht="18" customHeight="1">
      <c r="A110" s="13">
        <v>2230</v>
      </c>
      <c r="B110" s="12" t="s">
        <v>63</v>
      </c>
      <c r="C110" s="52">
        <v>1559200</v>
      </c>
      <c r="D110" s="52">
        <v>935400</v>
      </c>
      <c r="E110" s="52">
        <v>249615.52</v>
      </c>
      <c r="F110" s="28">
        <f t="shared" si="22"/>
        <v>26.68543083172974</v>
      </c>
      <c r="G110" s="2"/>
      <c r="H110" s="2"/>
    </row>
    <row r="111" spans="1:8" ht="33" customHeight="1">
      <c r="A111" s="103" t="s">
        <v>8</v>
      </c>
      <c r="B111" s="104" t="s">
        <v>9</v>
      </c>
      <c r="C111" s="105">
        <f>C113+C115+C117+C119+C124+C127+C122</f>
        <v>1227260</v>
      </c>
      <c r="D111" s="105">
        <f>D113+D115+D117+D119+D124+D127+D122</f>
        <v>263321</v>
      </c>
      <c r="E111" s="105">
        <f>E113+E115+E117+E119+E124+E127</f>
        <v>153483.99</v>
      </c>
      <c r="F111" s="102">
        <f t="shared" si="22"/>
        <v>58.287789428112461</v>
      </c>
      <c r="G111" s="2"/>
      <c r="H111" s="2"/>
    </row>
    <row r="112" spans="1:8" s="8" customFormat="1" ht="33" customHeight="1">
      <c r="A112" s="103" t="s">
        <v>72</v>
      </c>
      <c r="B112" s="104" t="s">
        <v>71</v>
      </c>
      <c r="C112" s="105">
        <f>C113+C115+C117+C119+C124</f>
        <v>1136260</v>
      </c>
      <c r="D112" s="105">
        <f>D113+D115+D117+D119+D124</f>
        <v>263321</v>
      </c>
      <c r="E112" s="105">
        <f>E113+E115+E117+E119+E124</f>
        <v>153483.99</v>
      </c>
      <c r="F112" s="102">
        <f t="shared" si="22"/>
        <v>58.287789428112461</v>
      </c>
      <c r="G112" s="2"/>
      <c r="H112" s="2"/>
    </row>
    <row r="113" spans="1:8" ht="52.5" customHeight="1">
      <c r="A113" s="34">
        <v>3035</v>
      </c>
      <c r="B113" s="33" t="s">
        <v>40</v>
      </c>
      <c r="C113" s="51">
        <f>C114</f>
        <v>145000</v>
      </c>
      <c r="D113" s="55">
        <f>D114</f>
        <v>36253</v>
      </c>
      <c r="E113" s="55">
        <f>E114</f>
        <v>27723.66</v>
      </c>
      <c r="F113" s="29">
        <f>E113/D113*100</f>
        <v>76.472733291037983</v>
      </c>
      <c r="G113" s="2"/>
      <c r="H113" s="2"/>
    </row>
    <row r="114" spans="1:8" s="8" customFormat="1">
      <c r="A114" s="13">
        <v>2730</v>
      </c>
      <c r="B114" s="12" t="s">
        <v>66</v>
      </c>
      <c r="C114" s="52">
        <v>145000</v>
      </c>
      <c r="D114" s="53">
        <v>36253</v>
      </c>
      <c r="E114" s="53">
        <v>27723.66</v>
      </c>
      <c r="F114" s="28">
        <f>E114/D114*100</f>
        <v>76.472733291037983</v>
      </c>
      <c r="G114" s="2"/>
      <c r="H114" s="2"/>
    </row>
    <row r="115" spans="1:8" s="8" customFormat="1" ht="53.25" customHeight="1">
      <c r="A115" s="34">
        <v>3050</v>
      </c>
      <c r="B115" s="33" t="s">
        <v>46</v>
      </c>
      <c r="C115" s="51">
        <f>C116</f>
        <v>9540</v>
      </c>
      <c r="D115" s="55">
        <f>D116</f>
        <v>2385</v>
      </c>
      <c r="E115" s="55">
        <f>E116</f>
        <v>0</v>
      </c>
      <c r="F115" s="28">
        <f t="shared" ref="F115:F116" si="25">E115/D115*100</f>
        <v>0</v>
      </c>
      <c r="G115" s="2"/>
      <c r="H115" s="2"/>
    </row>
    <row r="116" spans="1:8" s="8" customFormat="1">
      <c r="A116" s="13">
        <v>2730</v>
      </c>
      <c r="B116" s="12" t="s">
        <v>66</v>
      </c>
      <c r="C116" s="52">
        <v>9540</v>
      </c>
      <c r="D116" s="53">
        <v>2385</v>
      </c>
      <c r="E116" s="53">
        <v>0</v>
      </c>
      <c r="F116" s="28">
        <f t="shared" si="25"/>
        <v>0</v>
      </c>
      <c r="G116" s="2"/>
      <c r="H116" s="2"/>
    </row>
    <row r="117" spans="1:8" s="8" customFormat="1" ht="105.75" customHeight="1">
      <c r="A117" s="34">
        <v>3160</v>
      </c>
      <c r="B117" s="33" t="s">
        <v>47</v>
      </c>
      <c r="C117" s="51">
        <f>C118</f>
        <v>75720</v>
      </c>
      <c r="D117" s="51">
        <f>D118</f>
        <v>13683</v>
      </c>
      <c r="E117" s="51">
        <f>E118</f>
        <v>7760.33</v>
      </c>
      <c r="F117" s="29">
        <f>E117/D117*100</f>
        <v>56.715120953007379</v>
      </c>
      <c r="G117" s="2"/>
      <c r="H117" s="2"/>
    </row>
    <row r="118" spans="1:8" s="8" customFormat="1">
      <c r="A118" s="13">
        <v>2730</v>
      </c>
      <c r="B118" s="12" t="s">
        <v>66</v>
      </c>
      <c r="C118" s="52">
        <v>75720</v>
      </c>
      <c r="D118" s="53">
        <v>13683</v>
      </c>
      <c r="E118" s="53">
        <v>7760.33</v>
      </c>
      <c r="F118" s="28">
        <f>E118/D118*100</f>
        <v>56.715120953007379</v>
      </c>
      <c r="G118" s="2"/>
      <c r="H118" s="2"/>
    </row>
    <row r="119" spans="1:8" hidden="1">
      <c r="A119" s="35">
        <v>3210</v>
      </c>
      <c r="B119" s="36" t="s">
        <v>10</v>
      </c>
      <c r="C119" s="56">
        <f>SUM(C120:C121)</f>
        <v>0</v>
      </c>
      <c r="D119" s="56">
        <f>SUM(D120:D121)</f>
        <v>0</v>
      </c>
      <c r="E119" s="56">
        <f>SUM(E120:E121)</f>
        <v>0</v>
      </c>
      <c r="F119" s="29" t="e">
        <f>E119/D119*100</f>
        <v>#DIV/0!</v>
      </c>
      <c r="G119" s="2"/>
      <c r="H119" s="2"/>
    </row>
    <row r="120" spans="1:8" s="8" customFormat="1" hidden="1">
      <c r="A120" s="13">
        <v>2111</v>
      </c>
      <c r="B120" s="12" t="s">
        <v>56</v>
      </c>
      <c r="C120" s="57"/>
      <c r="D120" s="53"/>
      <c r="E120" s="53">
        <v>0</v>
      </c>
      <c r="F120" s="28" t="e">
        <f>E120/D120*100</f>
        <v>#DIV/0!</v>
      </c>
      <c r="G120" s="2"/>
      <c r="H120" s="2"/>
    </row>
    <row r="121" spans="1:8" s="8" customFormat="1" hidden="1">
      <c r="A121" s="13">
        <v>2120</v>
      </c>
      <c r="B121" s="12" t="s">
        <v>57</v>
      </c>
      <c r="C121" s="57"/>
      <c r="D121" s="53"/>
      <c r="E121" s="53">
        <v>0</v>
      </c>
      <c r="F121" s="28" t="e">
        <f t="shared" ref="F121:F124" si="26">E121/D121*100</f>
        <v>#DIV/0!</v>
      </c>
      <c r="G121" s="2"/>
      <c r="H121" s="2"/>
    </row>
    <row r="122" spans="1:8" s="8" customFormat="1" ht="63" hidden="1">
      <c r="A122" s="34">
        <v>3230</v>
      </c>
      <c r="B122" s="33" t="s">
        <v>78</v>
      </c>
      <c r="C122" s="56">
        <f>C123</f>
        <v>0</v>
      </c>
      <c r="D122" s="55">
        <f>D123</f>
        <v>0</v>
      </c>
      <c r="E122" s="55">
        <f>E123</f>
        <v>0</v>
      </c>
      <c r="F122" s="29" t="e">
        <f>E122/D122*100</f>
        <v>#DIV/0!</v>
      </c>
      <c r="G122" s="2"/>
      <c r="H122" s="2"/>
    </row>
    <row r="123" spans="1:8" s="8" customFormat="1" hidden="1">
      <c r="A123" s="13">
        <v>2230</v>
      </c>
      <c r="B123" s="12" t="s">
        <v>63</v>
      </c>
      <c r="C123" s="57"/>
      <c r="D123" s="53"/>
      <c r="E123" s="53">
        <v>0</v>
      </c>
      <c r="F123" s="29" t="e">
        <f>E123/D123*100</f>
        <v>#DIV/0!</v>
      </c>
      <c r="G123" s="2"/>
      <c r="H123" s="2"/>
    </row>
    <row r="124" spans="1:8" ht="31.5">
      <c r="A124" s="32" t="s">
        <v>23</v>
      </c>
      <c r="B124" s="33" t="s">
        <v>24</v>
      </c>
      <c r="C124" s="51">
        <f>C125+C126</f>
        <v>906000</v>
      </c>
      <c r="D124" s="51">
        <f t="shared" ref="D124:E124" si="27">D125+D126</f>
        <v>211000</v>
      </c>
      <c r="E124" s="51">
        <f t="shared" si="27"/>
        <v>118000</v>
      </c>
      <c r="F124" s="29">
        <f t="shared" si="26"/>
        <v>55.924170616113742</v>
      </c>
      <c r="G124" s="2"/>
      <c r="H124" s="2"/>
    </row>
    <row r="125" spans="1:8" s="8" customFormat="1" hidden="1">
      <c r="A125" s="13">
        <v>2210</v>
      </c>
      <c r="B125" s="12" t="s">
        <v>58</v>
      </c>
      <c r="C125" s="52"/>
      <c r="D125" s="52"/>
      <c r="E125" s="52">
        <v>0</v>
      </c>
      <c r="F125" s="28" t="e">
        <f>E125/D125*100</f>
        <v>#DIV/0!</v>
      </c>
      <c r="G125" s="2"/>
      <c r="H125" s="2"/>
    </row>
    <row r="126" spans="1:8" s="8" customFormat="1">
      <c r="A126" s="13">
        <v>2730</v>
      </c>
      <c r="B126" s="12" t="s">
        <v>66</v>
      </c>
      <c r="C126" s="52">
        <v>906000</v>
      </c>
      <c r="D126" s="53">
        <v>211000</v>
      </c>
      <c r="E126" s="53">
        <v>118000</v>
      </c>
      <c r="F126" s="28">
        <f>E126/D126*100</f>
        <v>55.924170616113742</v>
      </c>
      <c r="G126" s="2"/>
      <c r="H126" s="2"/>
    </row>
    <row r="127" spans="1:8" s="8" customFormat="1">
      <c r="A127" s="106" t="s">
        <v>74</v>
      </c>
      <c r="B127" s="107" t="s">
        <v>73</v>
      </c>
      <c r="C127" s="108">
        <f>C128</f>
        <v>91000</v>
      </c>
      <c r="D127" s="108">
        <f t="shared" ref="D127:E127" si="28">D128</f>
        <v>0</v>
      </c>
      <c r="E127" s="108">
        <f t="shared" si="28"/>
        <v>0</v>
      </c>
      <c r="F127" s="109">
        <v>0</v>
      </c>
      <c r="G127" s="2"/>
      <c r="H127" s="2"/>
    </row>
    <row r="128" spans="1:8" s="8" customFormat="1" ht="78.75">
      <c r="A128" s="34">
        <v>3140</v>
      </c>
      <c r="B128" s="33" t="s">
        <v>76</v>
      </c>
      <c r="C128" s="51">
        <f>C129</f>
        <v>91000</v>
      </c>
      <c r="D128" s="51">
        <f t="shared" ref="D128:E128" si="29">D129</f>
        <v>0</v>
      </c>
      <c r="E128" s="51">
        <f t="shared" si="29"/>
        <v>0</v>
      </c>
      <c r="F128" s="29">
        <v>0</v>
      </c>
      <c r="G128" s="2"/>
      <c r="H128" s="2"/>
    </row>
    <row r="129" spans="1:8" s="8" customFormat="1">
      <c r="A129" s="13">
        <v>2730</v>
      </c>
      <c r="B129" s="12" t="s">
        <v>66</v>
      </c>
      <c r="C129" s="52">
        <v>91000</v>
      </c>
      <c r="D129" s="53">
        <v>0</v>
      </c>
      <c r="E129" s="53">
        <v>0</v>
      </c>
      <c r="F129" s="28">
        <v>0</v>
      </c>
      <c r="G129" s="2"/>
      <c r="H129" s="2"/>
    </row>
    <row r="130" spans="1:8">
      <c r="A130" s="70" t="s">
        <v>11</v>
      </c>
      <c r="B130" s="68" t="s">
        <v>25</v>
      </c>
      <c r="C130" s="71">
        <f>C138+C132+C135</f>
        <v>1081524</v>
      </c>
      <c r="D130" s="71">
        <f>D138+D132+D135</f>
        <v>298308</v>
      </c>
      <c r="E130" s="71">
        <f>E138+E132+E135</f>
        <v>217955.92</v>
      </c>
      <c r="F130" s="69">
        <f>E130/D130*100</f>
        <v>73.064054601284582</v>
      </c>
      <c r="G130" s="2"/>
      <c r="H130" s="2"/>
    </row>
    <row r="131" spans="1:8" s="8" customFormat="1">
      <c r="A131" s="70" t="s">
        <v>74</v>
      </c>
      <c r="B131" s="68" t="s">
        <v>73</v>
      </c>
      <c r="C131" s="71">
        <f>C130</f>
        <v>1081524</v>
      </c>
      <c r="D131" s="71">
        <f t="shared" ref="D131:E131" si="30">D130</f>
        <v>298308</v>
      </c>
      <c r="E131" s="71">
        <f t="shared" si="30"/>
        <v>217955.92</v>
      </c>
      <c r="F131" s="69">
        <f>E131/D131*100</f>
        <v>73.064054601284582</v>
      </c>
      <c r="G131" s="2"/>
      <c r="H131" s="2"/>
    </row>
    <row r="132" spans="1:8" s="8" customFormat="1">
      <c r="A132" s="34">
        <v>4030</v>
      </c>
      <c r="B132" s="33" t="s">
        <v>68</v>
      </c>
      <c r="C132" s="51">
        <f>C133+C134+C137</f>
        <v>331156</v>
      </c>
      <c r="D132" s="51">
        <f>D133+D134+D137</f>
        <v>80556</v>
      </c>
      <c r="E132" s="51">
        <f>E133+E134+E137</f>
        <v>76775.760000000009</v>
      </c>
      <c r="F132" s="38">
        <f>E132/D132*100</f>
        <v>95.30731416654254</v>
      </c>
      <c r="G132" s="2"/>
      <c r="H132" s="2"/>
    </row>
    <row r="133" spans="1:8" s="8" customFormat="1">
      <c r="A133" s="13">
        <v>2111</v>
      </c>
      <c r="B133" s="12" t="s">
        <v>56</v>
      </c>
      <c r="C133" s="52">
        <v>253046</v>
      </c>
      <c r="D133" s="53">
        <v>59586</v>
      </c>
      <c r="E133" s="53">
        <v>58480.23</v>
      </c>
      <c r="F133" s="72">
        <f t="shared" ref="F133:F137" si="31">E133/D133*100</f>
        <v>98.144245292518377</v>
      </c>
      <c r="G133" s="2"/>
      <c r="H133" s="2"/>
    </row>
    <row r="134" spans="1:8" s="8" customFormat="1">
      <c r="A134" s="13">
        <v>2120</v>
      </c>
      <c r="B134" s="12" t="s">
        <v>57</v>
      </c>
      <c r="C134" s="52">
        <v>75110</v>
      </c>
      <c r="D134" s="53">
        <v>17970</v>
      </c>
      <c r="E134" s="53">
        <v>15295.53</v>
      </c>
      <c r="F134" s="72">
        <f t="shared" si="31"/>
        <v>85.117028380634395</v>
      </c>
      <c r="G134" s="2"/>
      <c r="H134" s="2"/>
    </row>
    <row r="135" spans="1:8" s="8" customFormat="1" hidden="1">
      <c r="A135" s="34">
        <v>4082</v>
      </c>
      <c r="B135" s="33" t="s">
        <v>77</v>
      </c>
      <c r="C135" s="51">
        <f>C136</f>
        <v>0</v>
      </c>
      <c r="D135" s="51">
        <f t="shared" ref="D135:E135" si="32">D136</f>
        <v>0</v>
      </c>
      <c r="E135" s="51">
        <f t="shared" si="32"/>
        <v>0</v>
      </c>
      <c r="F135" s="72" t="e">
        <f t="shared" si="31"/>
        <v>#DIV/0!</v>
      </c>
      <c r="G135" s="2"/>
      <c r="H135" s="2"/>
    </row>
    <row r="136" spans="1:8" s="8" customFormat="1" hidden="1">
      <c r="A136" s="13">
        <v>2210</v>
      </c>
      <c r="B136" s="12" t="s">
        <v>58</v>
      </c>
      <c r="C136" s="52">
        <v>0</v>
      </c>
      <c r="D136" s="53">
        <v>0</v>
      </c>
      <c r="E136" s="53">
        <v>0</v>
      </c>
      <c r="F136" s="72" t="e">
        <f t="shared" si="31"/>
        <v>#DIV/0!</v>
      </c>
      <c r="G136" s="2"/>
      <c r="H136" s="2"/>
    </row>
    <row r="137" spans="1:8" s="8" customFormat="1">
      <c r="A137" s="13">
        <v>2210</v>
      </c>
      <c r="B137" s="12" t="s">
        <v>58</v>
      </c>
      <c r="C137" s="52">
        <v>3000</v>
      </c>
      <c r="D137" s="53">
        <v>3000</v>
      </c>
      <c r="E137" s="53">
        <v>3000</v>
      </c>
      <c r="F137" s="72">
        <f t="shared" si="31"/>
        <v>100</v>
      </c>
      <c r="G137" s="2"/>
      <c r="H137" s="2"/>
    </row>
    <row r="138" spans="1:8" ht="47.25">
      <c r="A138" s="32" t="s">
        <v>12</v>
      </c>
      <c r="B138" s="33" t="s">
        <v>26</v>
      </c>
      <c r="C138" s="51">
        <f>SUM(C139:C145)</f>
        <v>750368</v>
      </c>
      <c r="D138" s="51">
        <f>SUM(D139:D145)</f>
        <v>217752</v>
      </c>
      <c r="E138" s="51">
        <f>SUM(E139:E145)</f>
        <v>141180.16</v>
      </c>
      <c r="F138" s="29">
        <f>E138/D138*100</f>
        <v>64.835298872111395</v>
      </c>
      <c r="G138" s="2"/>
      <c r="H138" s="2"/>
    </row>
    <row r="139" spans="1:8" s="8" customFormat="1">
      <c r="A139" s="13">
        <v>2111</v>
      </c>
      <c r="B139" s="12" t="s">
        <v>56</v>
      </c>
      <c r="C139" s="52">
        <v>527157</v>
      </c>
      <c r="D139" s="53">
        <v>124302</v>
      </c>
      <c r="E139" s="53">
        <v>84308.24</v>
      </c>
      <c r="F139" s="28">
        <f>E139/D139*100</f>
        <v>67.825328635098387</v>
      </c>
      <c r="G139" s="2"/>
      <c r="H139" s="2"/>
    </row>
    <row r="140" spans="1:8" s="8" customFormat="1">
      <c r="A140" s="13">
        <v>2120</v>
      </c>
      <c r="B140" s="12" t="s">
        <v>57</v>
      </c>
      <c r="C140" s="52">
        <v>115975</v>
      </c>
      <c r="D140" s="53">
        <v>27345</v>
      </c>
      <c r="E140" s="53">
        <v>27108.36</v>
      </c>
      <c r="F140" s="28">
        <f t="shared" ref="F140:F143" si="33">E140/D140*100</f>
        <v>99.134613274821731</v>
      </c>
      <c r="G140" s="2"/>
      <c r="H140" s="2"/>
    </row>
    <row r="141" spans="1:8" s="8" customFormat="1">
      <c r="A141" s="13">
        <v>2210</v>
      </c>
      <c r="B141" s="12" t="s">
        <v>58</v>
      </c>
      <c r="C141" s="52">
        <v>3320</v>
      </c>
      <c r="D141" s="53">
        <v>3320</v>
      </c>
      <c r="E141" s="53">
        <v>0</v>
      </c>
      <c r="F141" s="28">
        <f t="shared" si="33"/>
        <v>0</v>
      </c>
      <c r="G141" s="2"/>
      <c r="H141" s="2"/>
    </row>
    <row r="142" spans="1:8" s="8" customFormat="1">
      <c r="A142" s="13">
        <v>2240</v>
      </c>
      <c r="B142" s="12" t="s">
        <v>59</v>
      </c>
      <c r="C142" s="52">
        <v>8850</v>
      </c>
      <c r="D142" s="53">
        <v>6100</v>
      </c>
      <c r="E142" s="53">
        <v>1503.52</v>
      </c>
      <c r="F142" s="28">
        <f t="shared" si="33"/>
        <v>24.647868852459016</v>
      </c>
      <c r="G142" s="2"/>
      <c r="H142" s="2"/>
    </row>
    <row r="143" spans="1:8" s="8" customFormat="1">
      <c r="A143" s="13">
        <v>2273</v>
      </c>
      <c r="B143" s="12" t="s">
        <v>60</v>
      </c>
      <c r="C143" s="52">
        <v>23496</v>
      </c>
      <c r="D143" s="53">
        <v>8331</v>
      </c>
      <c r="E143" s="53">
        <v>1587.23</v>
      </c>
      <c r="F143" s="28">
        <f t="shared" si="33"/>
        <v>19.052094586484216</v>
      </c>
      <c r="G143" s="2"/>
      <c r="H143" s="2"/>
    </row>
    <row r="144" spans="1:8" s="8" customFormat="1">
      <c r="A144" s="13">
        <v>2274</v>
      </c>
      <c r="B144" s="12" t="s">
        <v>61</v>
      </c>
      <c r="C144" s="52">
        <v>71570</v>
      </c>
      <c r="D144" s="53">
        <v>48354</v>
      </c>
      <c r="E144" s="53">
        <v>26672.81</v>
      </c>
      <c r="F144" s="28">
        <f t="shared" ref="F144" si="34">E144/D144*100</f>
        <v>55.161537825205777</v>
      </c>
      <c r="G144" s="2"/>
      <c r="H144" s="2"/>
    </row>
    <row r="145" spans="1:8" s="8" customFormat="1" ht="47.25" hidden="1">
      <c r="A145" s="13">
        <v>2282</v>
      </c>
      <c r="B145" s="12" t="s">
        <v>80</v>
      </c>
      <c r="C145" s="52">
        <v>0</v>
      </c>
      <c r="D145" s="53">
        <v>0</v>
      </c>
      <c r="E145" s="53">
        <v>0</v>
      </c>
      <c r="F145" s="29">
        <v>0</v>
      </c>
      <c r="G145" s="2"/>
      <c r="H145" s="2"/>
    </row>
    <row r="146" spans="1:8">
      <c r="A146" s="10" t="s">
        <v>13</v>
      </c>
      <c r="B146" s="11" t="s">
        <v>14</v>
      </c>
      <c r="C146" s="50">
        <f>C147</f>
        <v>2287918</v>
      </c>
      <c r="D146" s="50">
        <f t="shared" ref="D146:E146" si="35">D147</f>
        <v>205556</v>
      </c>
      <c r="E146" s="50">
        <f t="shared" si="35"/>
        <v>105409.09</v>
      </c>
      <c r="F146" s="27">
        <f>E146/D146*100</f>
        <v>51.27998696219035</v>
      </c>
      <c r="G146" s="2"/>
      <c r="H146" s="2"/>
    </row>
    <row r="147" spans="1:8" s="8" customFormat="1" ht="31.5">
      <c r="A147" s="10" t="s">
        <v>72</v>
      </c>
      <c r="B147" s="11" t="s">
        <v>71</v>
      </c>
      <c r="C147" s="50">
        <f>C148+C150</f>
        <v>2287918</v>
      </c>
      <c r="D147" s="50">
        <f t="shared" ref="D147:E147" si="36">D148+D150</f>
        <v>205556</v>
      </c>
      <c r="E147" s="50">
        <f t="shared" si="36"/>
        <v>105409.09</v>
      </c>
      <c r="F147" s="27">
        <f>E147/D147*100</f>
        <v>51.27998696219035</v>
      </c>
      <c r="G147" s="2"/>
      <c r="H147" s="2"/>
    </row>
    <row r="148" spans="1:8" s="8" customFormat="1" ht="31.5">
      <c r="A148" s="62">
        <v>6013</v>
      </c>
      <c r="B148" s="61" t="s">
        <v>95</v>
      </c>
      <c r="C148" s="54">
        <f>C149</f>
        <v>366704</v>
      </c>
      <c r="D148" s="54">
        <f t="shared" ref="D148:E148" si="37">D149</f>
        <v>69595</v>
      </c>
      <c r="E148" s="54">
        <f t="shared" si="37"/>
        <v>58204.45</v>
      </c>
      <c r="F148" s="38">
        <f>E148/D148*100</f>
        <v>83.633091457719658</v>
      </c>
      <c r="G148" s="2"/>
      <c r="H148" s="2"/>
    </row>
    <row r="149" spans="1:8" s="67" customFormat="1" ht="31.5">
      <c r="A149" s="63">
        <v>2610</v>
      </c>
      <c r="B149" s="64" t="s">
        <v>96</v>
      </c>
      <c r="C149" s="65">
        <v>366704</v>
      </c>
      <c r="D149" s="65">
        <v>69595</v>
      </c>
      <c r="E149" s="65">
        <v>58204.45</v>
      </c>
      <c r="F149" s="72">
        <f>E149/D149*100</f>
        <v>83.633091457719658</v>
      </c>
      <c r="G149" s="66"/>
      <c r="H149" s="66"/>
    </row>
    <row r="150" spans="1:8">
      <c r="A150" s="32" t="s">
        <v>27</v>
      </c>
      <c r="B150" s="33" t="s">
        <v>28</v>
      </c>
      <c r="C150" s="51">
        <f>SUM(C151:C152)</f>
        <v>1921214</v>
      </c>
      <c r="D150" s="51">
        <f t="shared" ref="D150:E150" si="38">SUM(D151:D152)</f>
        <v>135961</v>
      </c>
      <c r="E150" s="51">
        <f t="shared" si="38"/>
        <v>47204.639999999999</v>
      </c>
      <c r="F150" s="29">
        <f>E150/D150*100</f>
        <v>34.719250373268807</v>
      </c>
      <c r="G150" s="2"/>
      <c r="H150" s="2"/>
    </row>
    <row r="151" spans="1:8" s="8" customFormat="1">
      <c r="A151" s="13">
        <v>2210</v>
      </c>
      <c r="B151" s="12" t="s">
        <v>58</v>
      </c>
      <c r="C151" s="52">
        <v>249500</v>
      </c>
      <c r="D151" s="52">
        <v>40000</v>
      </c>
      <c r="E151" s="52">
        <v>0</v>
      </c>
      <c r="F151" s="28">
        <v>0</v>
      </c>
      <c r="G151" s="2"/>
      <c r="H151" s="2"/>
    </row>
    <row r="152" spans="1:8" s="8" customFormat="1">
      <c r="A152" s="13">
        <v>2240</v>
      </c>
      <c r="B152" s="12" t="s">
        <v>59</v>
      </c>
      <c r="C152" s="52">
        <v>1671714</v>
      </c>
      <c r="D152" s="53">
        <v>95961</v>
      </c>
      <c r="E152" s="53">
        <v>47204.639999999999</v>
      </c>
      <c r="F152" s="28">
        <f t="shared" ref="F152:F159" si="39">E152/D152*100</f>
        <v>49.191484040391408</v>
      </c>
      <c r="G152" s="2"/>
      <c r="H152" s="2"/>
    </row>
    <row r="153" spans="1:8" s="8" customFormat="1" ht="31.5">
      <c r="A153" s="110" t="s">
        <v>72</v>
      </c>
      <c r="B153" s="111" t="s">
        <v>71</v>
      </c>
      <c r="C153" s="112">
        <f>C154</f>
        <v>387448</v>
      </c>
      <c r="D153" s="112">
        <f t="shared" ref="D153:E153" si="40">D154</f>
        <v>87448</v>
      </c>
      <c r="E153" s="112">
        <f t="shared" si="40"/>
        <v>82000</v>
      </c>
      <c r="F153" s="113">
        <f t="shared" si="39"/>
        <v>93.770011892782009</v>
      </c>
      <c r="G153" s="2"/>
      <c r="H153" s="2"/>
    </row>
    <row r="154" spans="1:8" s="8" customFormat="1">
      <c r="A154" s="110">
        <v>7000</v>
      </c>
      <c r="B154" s="111" t="s">
        <v>29</v>
      </c>
      <c r="C154" s="112">
        <f>C155+C157</f>
        <v>387448</v>
      </c>
      <c r="D154" s="112">
        <f t="shared" ref="D154:E154" si="41">D155+D157</f>
        <v>87448</v>
      </c>
      <c r="E154" s="112">
        <f t="shared" si="41"/>
        <v>82000</v>
      </c>
      <c r="F154" s="113">
        <f t="shared" si="39"/>
        <v>93.770011892782009</v>
      </c>
      <c r="G154" s="2"/>
      <c r="H154" s="2"/>
    </row>
    <row r="155" spans="1:8" s="46" customFormat="1">
      <c r="A155" s="34">
        <v>7130</v>
      </c>
      <c r="B155" s="33" t="s">
        <v>85</v>
      </c>
      <c r="C155" s="51">
        <f>C156</f>
        <v>300000</v>
      </c>
      <c r="D155" s="51">
        <f t="shared" ref="D155:E155" si="42">D156</f>
        <v>0</v>
      </c>
      <c r="E155" s="51">
        <f t="shared" si="42"/>
        <v>0</v>
      </c>
      <c r="F155" s="29">
        <v>0</v>
      </c>
      <c r="G155" s="45"/>
      <c r="H155" s="45"/>
    </row>
    <row r="156" spans="1:8" s="8" customFormat="1" ht="31.5">
      <c r="A156" s="13">
        <v>2281</v>
      </c>
      <c r="B156" s="12" t="s">
        <v>86</v>
      </c>
      <c r="C156" s="52">
        <v>300000</v>
      </c>
      <c r="D156" s="53">
        <v>0</v>
      </c>
      <c r="E156" s="53">
        <v>0</v>
      </c>
      <c r="F156" s="72">
        <v>0</v>
      </c>
      <c r="G156" s="2"/>
      <c r="H156" s="2"/>
    </row>
    <row r="157" spans="1:8" s="46" customFormat="1" ht="31.5">
      <c r="A157" s="34">
        <v>7693</v>
      </c>
      <c r="B157" s="33" t="s">
        <v>97</v>
      </c>
      <c r="C157" s="51">
        <f>C159+C158</f>
        <v>87448</v>
      </c>
      <c r="D157" s="51">
        <f t="shared" ref="D157:E157" si="43">D159+D158</f>
        <v>87448</v>
      </c>
      <c r="E157" s="51">
        <f t="shared" si="43"/>
        <v>82000</v>
      </c>
      <c r="F157" s="29">
        <f t="shared" si="39"/>
        <v>93.770011892782009</v>
      </c>
      <c r="G157" s="45"/>
      <c r="H157" s="45"/>
    </row>
    <row r="158" spans="1:8" s="46" customFormat="1">
      <c r="A158" s="13">
        <v>2240</v>
      </c>
      <c r="B158" s="12" t="s">
        <v>59</v>
      </c>
      <c r="C158" s="52">
        <v>82000</v>
      </c>
      <c r="D158" s="52">
        <v>82000</v>
      </c>
      <c r="E158" s="52">
        <v>82000</v>
      </c>
      <c r="F158" s="28">
        <f t="shared" si="39"/>
        <v>100</v>
      </c>
      <c r="G158" s="45"/>
      <c r="H158" s="45"/>
    </row>
    <row r="159" spans="1:8" s="8" customFormat="1">
      <c r="A159" s="13">
        <v>2800</v>
      </c>
      <c r="B159" s="12" t="s">
        <v>62</v>
      </c>
      <c r="C159" s="52">
        <v>5448</v>
      </c>
      <c r="D159" s="53">
        <v>5448</v>
      </c>
      <c r="E159" s="53">
        <v>0</v>
      </c>
      <c r="F159" s="28">
        <f t="shared" si="39"/>
        <v>0</v>
      </c>
      <c r="G159" s="2"/>
      <c r="H159" s="2"/>
    </row>
    <row r="160" spans="1:8" s="4" customFormat="1">
      <c r="A160" s="10" t="s">
        <v>15</v>
      </c>
      <c r="B160" s="11" t="s">
        <v>30</v>
      </c>
      <c r="C160" s="50">
        <f>C162</f>
        <v>56000</v>
      </c>
      <c r="D160" s="50">
        <f>D162</f>
        <v>56000</v>
      </c>
      <c r="E160" s="50">
        <f t="shared" ref="E160:F160" si="44">E162</f>
        <v>0</v>
      </c>
      <c r="F160" s="27">
        <f t="shared" si="44"/>
        <v>0</v>
      </c>
      <c r="G160" s="2"/>
      <c r="H160" s="2"/>
    </row>
    <row r="161" spans="1:8" s="4" customFormat="1" ht="31.5">
      <c r="A161" s="10" t="s">
        <v>72</v>
      </c>
      <c r="B161" s="11" t="s">
        <v>71</v>
      </c>
      <c r="C161" s="50">
        <f>C162</f>
        <v>56000</v>
      </c>
      <c r="D161" s="50">
        <f t="shared" ref="D161:E161" si="45">D162</f>
        <v>56000</v>
      </c>
      <c r="E161" s="50">
        <f t="shared" si="45"/>
        <v>0</v>
      </c>
      <c r="F161" s="27">
        <v>0</v>
      </c>
      <c r="G161" s="2"/>
      <c r="H161" s="2"/>
    </row>
    <row r="162" spans="1:8" ht="51.75" customHeight="1">
      <c r="A162" s="39" t="s">
        <v>37</v>
      </c>
      <c r="B162" s="36" t="s">
        <v>38</v>
      </c>
      <c r="C162" s="56">
        <f>C163</f>
        <v>56000</v>
      </c>
      <c r="D162" s="58">
        <f>D163</f>
        <v>56000</v>
      </c>
      <c r="E162" s="58">
        <f>E163</f>
        <v>0</v>
      </c>
      <c r="F162" s="29">
        <f t="shared" ref="F162:F176" si="46">E162/D162*100</f>
        <v>0</v>
      </c>
      <c r="G162" s="2"/>
      <c r="H162" s="2"/>
    </row>
    <row r="163" spans="1:8" s="8" customFormat="1" ht="18.75" customHeight="1">
      <c r="A163" s="13">
        <v>2210</v>
      </c>
      <c r="B163" s="12" t="s">
        <v>58</v>
      </c>
      <c r="C163" s="57">
        <v>56000</v>
      </c>
      <c r="D163" s="59">
        <v>56000</v>
      </c>
      <c r="E163" s="59">
        <v>0</v>
      </c>
      <c r="F163" s="28">
        <f t="shared" si="46"/>
        <v>0</v>
      </c>
      <c r="G163" s="2"/>
      <c r="H163" s="2"/>
    </row>
    <row r="164" spans="1:8" s="46" customFormat="1" ht="33.75" customHeight="1">
      <c r="A164" s="110">
        <v>37</v>
      </c>
      <c r="B164" s="111" t="s">
        <v>75</v>
      </c>
      <c r="C164" s="115">
        <f>C165</f>
        <v>220000</v>
      </c>
      <c r="D164" s="115">
        <f t="shared" ref="D164:F164" si="47">D165</f>
        <v>165000</v>
      </c>
      <c r="E164" s="115">
        <f t="shared" si="47"/>
        <v>0</v>
      </c>
      <c r="F164" s="116">
        <f t="shared" si="47"/>
        <v>0</v>
      </c>
      <c r="G164" s="45"/>
      <c r="H164" s="45"/>
    </row>
    <row r="165" spans="1:8" s="46" customFormat="1" ht="18.75" customHeight="1">
      <c r="A165" s="110">
        <v>8000</v>
      </c>
      <c r="B165" s="111" t="s">
        <v>30</v>
      </c>
      <c r="C165" s="115">
        <f>C166</f>
        <v>220000</v>
      </c>
      <c r="D165" s="115">
        <f t="shared" ref="D165:E165" si="48">D166</f>
        <v>165000</v>
      </c>
      <c r="E165" s="115">
        <f t="shared" si="48"/>
        <v>0</v>
      </c>
      <c r="F165" s="113">
        <v>0</v>
      </c>
      <c r="G165" s="45"/>
      <c r="H165" s="45"/>
    </row>
    <row r="166" spans="1:8" s="46" customFormat="1" ht="18.75" customHeight="1">
      <c r="A166" s="34">
        <v>8710</v>
      </c>
      <c r="B166" s="33" t="s">
        <v>87</v>
      </c>
      <c r="C166" s="56">
        <f>C167</f>
        <v>220000</v>
      </c>
      <c r="D166" s="56">
        <f t="shared" ref="D166:F166" si="49">D167</f>
        <v>165000</v>
      </c>
      <c r="E166" s="56">
        <f t="shared" si="49"/>
        <v>0</v>
      </c>
      <c r="F166" s="37">
        <f t="shared" si="49"/>
        <v>0</v>
      </c>
      <c r="G166" s="45"/>
      <c r="H166" s="45"/>
    </row>
    <row r="167" spans="1:8" s="8" customFormat="1" ht="18.75" customHeight="1">
      <c r="A167" s="13">
        <v>9000</v>
      </c>
      <c r="B167" s="12" t="s">
        <v>88</v>
      </c>
      <c r="C167" s="57">
        <v>220000</v>
      </c>
      <c r="D167" s="59">
        <v>165000</v>
      </c>
      <c r="E167" s="59">
        <v>0</v>
      </c>
      <c r="F167" s="28">
        <v>0</v>
      </c>
      <c r="G167" s="2"/>
      <c r="H167" s="2"/>
    </row>
    <row r="168" spans="1:8">
      <c r="A168" s="83" t="s">
        <v>31</v>
      </c>
      <c r="B168" s="84" t="s">
        <v>32</v>
      </c>
      <c r="C168" s="85">
        <f>C169</f>
        <v>4605519</v>
      </c>
      <c r="D168" s="85">
        <f t="shared" ref="D168:E168" si="50">D169</f>
        <v>1735956</v>
      </c>
      <c r="E168" s="85">
        <f t="shared" si="50"/>
        <v>1605956</v>
      </c>
      <c r="F168" s="82">
        <f t="shared" si="46"/>
        <v>92.511330932350816</v>
      </c>
      <c r="G168" s="2"/>
      <c r="H168" s="2"/>
    </row>
    <row r="169" spans="1:8" ht="31.5">
      <c r="A169" s="110" t="s">
        <v>72</v>
      </c>
      <c r="B169" s="111" t="s">
        <v>71</v>
      </c>
      <c r="C169" s="112">
        <f>C172+C175+C170</f>
        <v>4605519</v>
      </c>
      <c r="D169" s="112">
        <f t="shared" ref="D169:E169" si="51">D172+D175+D170</f>
        <v>1735956</v>
      </c>
      <c r="E169" s="112">
        <f t="shared" si="51"/>
        <v>1605956</v>
      </c>
      <c r="F169" s="113">
        <f t="shared" si="46"/>
        <v>92.511330932350816</v>
      </c>
      <c r="G169" s="2"/>
      <c r="H169" s="2"/>
    </row>
    <row r="170" spans="1:8" s="8" customFormat="1" ht="98.25" hidden="1" customHeight="1">
      <c r="A170" s="34">
        <v>9730</v>
      </c>
      <c r="B170" s="33" t="s">
        <v>98</v>
      </c>
      <c r="C170" s="51">
        <f>C171</f>
        <v>0</v>
      </c>
      <c r="D170" s="51">
        <f t="shared" ref="D170:E170" si="52">D171</f>
        <v>0</v>
      </c>
      <c r="E170" s="51">
        <f t="shared" si="52"/>
        <v>0</v>
      </c>
      <c r="F170" s="29" t="e">
        <f t="shared" si="46"/>
        <v>#DIV/0!</v>
      </c>
      <c r="G170" s="2"/>
      <c r="H170" s="2"/>
    </row>
    <row r="171" spans="1:8" s="8" customFormat="1" ht="31.5" hidden="1">
      <c r="A171" s="13">
        <v>2620</v>
      </c>
      <c r="B171" s="12" t="s">
        <v>67</v>
      </c>
      <c r="C171" s="52"/>
      <c r="D171" s="52"/>
      <c r="E171" s="52"/>
      <c r="F171" s="28" t="e">
        <f t="shared" si="46"/>
        <v>#DIV/0!</v>
      </c>
      <c r="G171" s="2"/>
      <c r="H171" s="2"/>
    </row>
    <row r="172" spans="1:8" ht="44.25" customHeight="1">
      <c r="A172" s="34">
        <v>9770</v>
      </c>
      <c r="B172" s="33" t="s">
        <v>34</v>
      </c>
      <c r="C172" s="51">
        <f>C173+C174</f>
        <v>4455519</v>
      </c>
      <c r="D172" s="51">
        <f t="shared" ref="D172:E172" si="53">D173+D174</f>
        <v>1585956</v>
      </c>
      <c r="E172" s="51">
        <f t="shared" si="53"/>
        <v>1555956</v>
      </c>
      <c r="F172" s="29">
        <f t="shared" si="46"/>
        <v>98.108396449838452</v>
      </c>
      <c r="G172" s="2"/>
      <c r="H172" s="2"/>
    </row>
    <row r="173" spans="1:8" s="8" customFormat="1" ht="44.25" customHeight="1">
      <c r="A173" s="13">
        <v>2620</v>
      </c>
      <c r="B173" s="12" t="s">
        <v>67</v>
      </c>
      <c r="C173" s="52">
        <v>4265189</v>
      </c>
      <c r="D173" s="59">
        <v>1395626</v>
      </c>
      <c r="E173" s="59">
        <v>1365626</v>
      </c>
      <c r="F173" s="28">
        <f t="shared" si="46"/>
        <v>97.850426976854834</v>
      </c>
      <c r="G173" s="2"/>
      <c r="H173" s="2"/>
    </row>
    <row r="174" spans="1:8" s="8" customFormat="1" ht="44.25" customHeight="1">
      <c r="A174" s="13">
        <v>3220</v>
      </c>
      <c r="B174" s="114" t="s">
        <v>94</v>
      </c>
      <c r="C174" s="52">
        <v>190330</v>
      </c>
      <c r="D174" s="59">
        <v>190330</v>
      </c>
      <c r="E174" s="59">
        <v>190330</v>
      </c>
      <c r="F174" s="28">
        <f t="shared" si="46"/>
        <v>100</v>
      </c>
      <c r="G174" s="2"/>
      <c r="H174" s="2"/>
    </row>
    <row r="175" spans="1:8" s="8" customFormat="1" ht="54" customHeight="1">
      <c r="A175" s="34">
        <v>9800</v>
      </c>
      <c r="B175" s="47" t="s">
        <v>89</v>
      </c>
      <c r="C175" s="51">
        <f>C176</f>
        <v>150000</v>
      </c>
      <c r="D175" s="51">
        <f t="shared" ref="D175:E175" si="54">D176</f>
        <v>150000</v>
      </c>
      <c r="E175" s="51">
        <f t="shared" si="54"/>
        <v>50000</v>
      </c>
      <c r="F175" s="29">
        <f t="shared" si="46"/>
        <v>33.333333333333329</v>
      </c>
      <c r="G175" s="2"/>
      <c r="H175" s="2"/>
    </row>
    <row r="176" spans="1:8" s="8" customFormat="1" ht="44.25" customHeight="1">
      <c r="A176" s="13">
        <v>2620</v>
      </c>
      <c r="B176" s="12" t="s">
        <v>67</v>
      </c>
      <c r="C176" s="52">
        <v>150000</v>
      </c>
      <c r="D176" s="59">
        <v>150000</v>
      </c>
      <c r="E176" s="59">
        <v>50000</v>
      </c>
      <c r="F176" s="28">
        <f t="shared" si="46"/>
        <v>33.333333333333329</v>
      </c>
      <c r="G176" s="2"/>
      <c r="H176" s="2"/>
    </row>
    <row r="177" spans="1:8" ht="15.75" customHeight="1">
      <c r="A177" s="120" t="s">
        <v>17</v>
      </c>
      <c r="B177" s="121"/>
      <c r="C177" s="60">
        <f>C168+C160+C146+C130+C111+C51+C15+C154+C165</f>
        <v>58956246</v>
      </c>
      <c r="D177" s="60">
        <f>D168+D160+D146+D130+D111+D51+D15+D154+D165</f>
        <v>19553185</v>
      </c>
      <c r="E177" s="60">
        <f>E168+E160+E146+E130+E111+E51+E15+E154+E165</f>
        <v>16289009.180000002</v>
      </c>
      <c r="F177" s="49">
        <f>E177/D177*100</f>
        <v>83.306168176693475</v>
      </c>
      <c r="G177" s="2"/>
      <c r="H177" s="2"/>
    </row>
    <row r="178" spans="1:8" s="8" customFormat="1">
      <c r="A178" s="9"/>
      <c r="B178" s="5"/>
      <c r="C178" s="5"/>
      <c r="D178" s="5"/>
      <c r="E178" s="5"/>
      <c r="F178" s="5"/>
    </row>
    <row r="179" spans="1:8" s="8" customFormat="1">
      <c r="A179" s="9"/>
      <c r="B179" s="5"/>
      <c r="C179" s="5"/>
      <c r="D179" s="5"/>
      <c r="E179" s="5"/>
      <c r="F179" s="5"/>
    </row>
    <row r="180" spans="1:8" s="8" customFormat="1">
      <c r="A180" s="9"/>
      <c r="B180" s="5"/>
      <c r="C180" s="5"/>
      <c r="D180" s="5"/>
      <c r="E180" s="5"/>
      <c r="F180" s="5"/>
    </row>
    <row r="181" spans="1:8" ht="18.75">
      <c r="A181" s="117" t="s">
        <v>114</v>
      </c>
      <c r="B181" s="117"/>
      <c r="C181" s="124"/>
      <c r="D181" s="117" t="s">
        <v>115</v>
      </c>
      <c r="E181" s="117"/>
      <c r="F181" s="124"/>
    </row>
    <row r="182" spans="1:8" ht="18.75">
      <c r="A182" s="117"/>
      <c r="B182" s="117"/>
      <c r="D182" s="6"/>
      <c r="E182" s="6"/>
    </row>
  </sheetData>
  <mergeCells count="15">
    <mergeCell ref="A182:B182"/>
    <mergeCell ref="E2:F4"/>
    <mergeCell ref="A9:F9"/>
    <mergeCell ref="A177:B177"/>
    <mergeCell ref="A7:F7"/>
    <mergeCell ref="A8:F8"/>
    <mergeCell ref="A10:F10"/>
    <mergeCell ref="E12:E13"/>
    <mergeCell ref="A12:A13"/>
    <mergeCell ref="F12:F13"/>
    <mergeCell ref="B12:B13"/>
    <mergeCell ref="D12:D13"/>
    <mergeCell ref="C12:C13"/>
    <mergeCell ref="A181:C181"/>
    <mergeCell ref="D181:F181"/>
  </mergeCells>
  <pageMargins left="0.31496062992125984" right="0.31496062992125984" top="0.19685039370078741" bottom="0.19685039370078741" header="0" footer="0"/>
  <pageSetup paperSize="9" scale="62" fitToWidth="2" fitToHeight="2" orientation="portrait" horizontalDpi="300" verticalDpi="300" r:id="rId1"/>
  <rowBreaks count="2" manualBreakCount="2">
    <brk id="66" max="5" man="1"/>
    <brk id="126" max="5" man="1"/>
  </rowBreaks>
</worksheet>
</file>

<file path=xl/worksheets/sheet2.xml><?xml version="1.0" encoding="utf-8"?>
<worksheet xmlns="http://schemas.openxmlformats.org/spreadsheetml/2006/main" xmlns:r="http://schemas.openxmlformats.org/officeDocument/2006/relationships">
  <sheetPr>
    <pageSetUpPr fitToPage="1"/>
  </sheetPr>
  <dimension ref="A2:G71"/>
  <sheetViews>
    <sheetView view="pageBreakPreview" zoomScale="87" zoomScaleNormal="91" zoomScaleSheetLayoutView="87" workbookViewId="0">
      <selection activeCell="E7" sqref="E7"/>
    </sheetView>
  </sheetViews>
  <sheetFormatPr defaultColWidth="9.140625" defaultRowHeight="15.75"/>
  <cols>
    <col min="1" max="1" width="10.7109375" style="9" customWidth="1"/>
    <col min="2" max="2" width="50.7109375" style="5" customWidth="1"/>
    <col min="3" max="3" width="23.28515625" style="5" customWidth="1"/>
    <col min="4" max="4" width="15.7109375" style="5" customWidth="1"/>
    <col min="5" max="5" width="21.28515625" style="5" customWidth="1"/>
    <col min="6" max="6" width="11.5703125" style="8" bestFit="1" customWidth="1"/>
    <col min="7" max="16384" width="9.140625" style="8"/>
  </cols>
  <sheetData>
    <row r="2" spans="1:7" hidden="1"/>
    <row r="3" spans="1:7" ht="15.75" customHeight="1">
      <c r="A3" s="26"/>
      <c r="B3" s="26"/>
      <c r="C3" s="26"/>
      <c r="D3" s="118" t="s">
        <v>117</v>
      </c>
      <c r="E3" s="118"/>
    </row>
    <row r="4" spans="1:7" ht="18.75" customHeight="1">
      <c r="D4" s="118"/>
      <c r="E4" s="118"/>
    </row>
    <row r="5" spans="1:7" ht="44.25" customHeight="1">
      <c r="D5" s="118"/>
      <c r="E5" s="118"/>
    </row>
    <row r="6" spans="1:7" ht="18.75">
      <c r="E6" s="18"/>
    </row>
    <row r="7" spans="1:7" ht="18.75">
      <c r="E7" s="18"/>
    </row>
    <row r="8" spans="1:7" ht="18.75">
      <c r="A8" s="119" t="s">
        <v>69</v>
      </c>
      <c r="B8" s="119"/>
      <c r="C8" s="119"/>
      <c r="D8" s="119"/>
      <c r="E8" s="119"/>
    </row>
    <row r="9" spans="1:7" ht="18.75">
      <c r="A9" s="119" t="s">
        <v>52</v>
      </c>
      <c r="B9" s="119"/>
      <c r="C9" s="119"/>
      <c r="D9" s="119"/>
      <c r="E9" s="119"/>
    </row>
    <row r="10" spans="1:7" ht="18.75">
      <c r="A10" s="119" t="s">
        <v>110</v>
      </c>
      <c r="B10" s="119"/>
      <c r="C10" s="119"/>
      <c r="D10" s="119"/>
      <c r="E10" s="119"/>
    </row>
    <row r="11" spans="1:7" ht="18.75">
      <c r="A11" s="122" t="s">
        <v>91</v>
      </c>
      <c r="B11" s="122"/>
      <c r="C11" s="122"/>
      <c r="D11" s="122"/>
      <c r="E11" s="122"/>
    </row>
    <row r="12" spans="1:7" ht="18.75">
      <c r="A12" s="30"/>
      <c r="B12" s="30"/>
      <c r="C12" s="30"/>
      <c r="D12" s="30"/>
      <c r="E12" s="80" t="s">
        <v>105</v>
      </c>
    </row>
    <row r="13" spans="1:7" ht="15" customHeight="1">
      <c r="A13" s="123" t="s">
        <v>0</v>
      </c>
      <c r="B13" s="123" t="s">
        <v>1</v>
      </c>
      <c r="C13" s="123" t="s">
        <v>53</v>
      </c>
      <c r="D13" s="123" t="s">
        <v>55</v>
      </c>
      <c r="E13" s="123" t="s">
        <v>92</v>
      </c>
    </row>
    <row r="14" spans="1:7" s="1" customFormat="1" ht="65.25" customHeight="1">
      <c r="A14" s="123"/>
      <c r="B14" s="123"/>
      <c r="C14" s="123"/>
      <c r="D14" s="123"/>
      <c r="E14" s="123"/>
    </row>
    <row r="15" spans="1:7">
      <c r="A15" s="22"/>
      <c r="B15" s="22" t="s">
        <v>19</v>
      </c>
      <c r="C15" s="22"/>
      <c r="D15" s="22"/>
      <c r="E15" s="21"/>
      <c r="F15" s="2"/>
      <c r="G15" s="2"/>
    </row>
    <row r="16" spans="1:7">
      <c r="A16" s="83" t="s">
        <v>2</v>
      </c>
      <c r="B16" s="84" t="s">
        <v>3</v>
      </c>
      <c r="C16" s="85">
        <f>C18+C23</f>
        <v>59126</v>
      </c>
      <c r="D16" s="85">
        <f>D18+D23</f>
        <v>0</v>
      </c>
      <c r="E16" s="82">
        <f>D16/C16*100</f>
        <v>0</v>
      </c>
      <c r="F16" s="2"/>
      <c r="G16" s="2"/>
    </row>
    <row r="17" spans="1:7" ht="31.5">
      <c r="A17" s="83" t="s">
        <v>72</v>
      </c>
      <c r="B17" s="84" t="s">
        <v>71</v>
      </c>
      <c r="C17" s="85">
        <f>C18</f>
        <v>59126</v>
      </c>
      <c r="D17" s="85">
        <f>D18</f>
        <v>0</v>
      </c>
      <c r="E17" s="82">
        <f t="shared" ref="E17:E59" si="0">D17/C17*100</f>
        <v>0</v>
      </c>
      <c r="F17" s="2"/>
      <c r="G17" s="2"/>
    </row>
    <row r="18" spans="1:7" ht="91.5" customHeight="1">
      <c r="A18" s="32" t="s">
        <v>21</v>
      </c>
      <c r="B18" s="33" t="s">
        <v>4</v>
      </c>
      <c r="C18" s="54">
        <f>C19+C20+C21</f>
        <v>59126</v>
      </c>
      <c r="D18" s="54">
        <f>D19+D20+D21</f>
        <v>0</v>
      </c>
      <c r="E18" s="27">
        <f t="shared" si="0"/>
        <v>0</v>
      </c>
      <c r="F18" s="2"/>
      <c r="G18" s="2"/>
    </row>
    <row r="19" spans="1:7">
      <c r="A19" s="13">
        <v>2210</v>
      </c>
      <c r="B19" s="12" t="s">
        <v>58</v>
      </c>
      <c r="C19" s="65">
        <v>48026</v>
      </c>
      <c r="D19" s="65">
        <v>0</v>
      </c>
      <c r="E19" s="27">
        <f t="shared" si="0"/>
        <v>0</v>
      </c>
      <c r="F19" s="2"/>
      <c r="G19" s="2"/>
    </row>
    <row r="20" spans="1:7">
      <c r="A20" s="13">
        <v>2240</v>
      </c>
      <c r="B20" s="12" t="s">
        <v>59</v>
      </c>
      <c r="C20" s="65">
        <v>11100</v>
      </c>
      <c r="D20" s="73">
        <v>0</v>
      </c>
      <c r="E20" s="27">
        <f t="shared" si="0"/>
        <v>0</v>
      </c>
      <c r="F20" s="2"/>
      <c r="G20" s="2"/>
    </row>
    <row r="21" spans="1:7" ht="31.5" hidden="1">
      <c r="A21" s="13">
        <v>3110</v>
      </c>
      <c r="B21" s="12" t="s">
        <v>82</v>
      </c>
      <c r="C21" s="65"/>
      <c r="D21" s="73"/>
      <c r="E21" s="27" t="e">
        <f t="shared" si="0"/>
        <v>#DIV/0!</v>
      </c>
      <c r="F21" s="2"/>
      <c r="G21" s="2"/>
    </row>
    <row r="22" spans="1:7" s="46" customFormat="1" ht="31.5" hidden="1">
      <c r="A22" s="34" t="s">
        <v>100</v>
      </c>
      <c r="B22" s="33" t="s">
        <v>99</v>
      </c>
      <c r="C22" s="54">
        <f>C23</f>
        <v>0</v>
      </c>
      <c r="D22" s="54">
        <f>D23</f>
        <v>0</v>
      </c>
      <c r="E22" s="27" t="e">
        <f t="shared" si="0"/>
        <v>#DIV/0!</v>
      </c>
      <c r="F22" s="45"/>
      <c r="G22" s="45"/>
    </row>
    <row r="23" spans="1:7" ht="47.25" hidden="1">
      <c r="A23" s="34" t="s">
        <v>44</v>
      </c>
      <c r="B23" s="33" t="s">
        <v>45</v>
      </c>
      <c r="C23" s="65">
        <f>C24</f>
        <v>0</v>
      </c>
      <c r="D23" s="65">
        <f>D24</f>
        <v>0</v>
      </c>
      <c r="E23" s="27" t="e">
        <f t="shared" si="0"/>
        <v>#DIV/0!</v>
      </c>
      <c r="F23" s="2"/>
      <c r="G23" s="2"/>
    </row>
    <row r="24" spans="1:7" ht="31.5" hidden="1">
      <c r="A24" s="13">
        <v>3110</v>
      </c>
      <c r="B24" s="12" t="s">
        <v>82</v>
      </c>
      <c r="C24" s="65"/>
      <c r="D24" s="73"/>
      <c r="E24" s="27" t="e">
        <f t="shared" si="0"/>
        <v>#DIV/0!</v>
      </c>
      <c r="F24" s="2"/>
      <c r="G24" s="2"/>
    </row>
    <row r="25" spans="1:7">
      <c r="A25" s="83" t="s">
        <v>5</v>
      </c>
      <c r="B25" s="84" t="s">
        <v>6</v>
      </c>
      <c r="C25" s="85">
        <f>C27+C32+C37+C39+C43+C35+C41+C45</f>
        <v>371481</v>
      </c>
      <c r="D25" s="85">
        <f t="shared" ref="D25" si="1">D27+D32+D37+D39+D43+D35+D41+D45</f>
        <v>23108</v>
      </c>
      <c r="E25" s="82">
        <f t="shared" si="0"/>
        <v>6.2205065669576642</v>
      </c>
      <c r="F25" s="2"/>
      <c r="G25" s="2"/>
    </row>
    <row r="26" spans="1:7">
      <c r="A26" s="83" t="s">
        <v>74</v>
      </c>
      <c r="B26" s="84" t="s">
        <v>73</v>
      </c>
      <c r="C26" s="85">
        <f>C27+C32+C37+C41++C39+C43+C35+C45</f>
        <v>371481</v>
      </c>
      <c r="D26" s="85">
        <f>D27+D32+D37+D41++D39+D43+D35+D45</f>
        <v>23108</v>
      </c>
      <c r="E26" s="82">
        <f t="shared" si="0"/>
        <v>6.2205065669576642</v>
      </c>
      <c r="F26" s="2"/>
      <c r="G26" s="2"/>
    </row>
    <row r="27" spans="1:7">
      <c r="A27" s="32" t="s">
        <v>7</v>
      </c>
      <c r="B27" s="33" t="s">
        <v>22</v>
      </c>
      <c r="C27" s="54">
        <f>C29+C28+C30+C31</f>
        <v>282030</v>
      </c>
      <c r="D27" s="54">
        <f>D29+D28+D30+D31</f>
        <v>18278</v>
      </c>
      <c r="E27" s="27">
        <f>D27/C27*100</f>
        <v>6.4808708293443953</v>
      </c>
      <c r="F27" s="2"/>
      <c r="G27" s="2"/>
    </row>
    <row r="28" spans="1:7" hidden="1">
      <c r="A28" s="13">
        <v>2210</v>
      </c>
      <c r="B28" s="12" t="s">
        <v>58</v>
      </c>
      <c r="C28" s="65">
        <v>0</v>
      </c>
      <c r="D28" s="65">
        <v>0</v>
      </c>
      <c r="E28" s="27" t="e">
        <f t="shared" si="0"/>
        <v>#DIV/0!</v>
      </c>
      <c r="F28" s="2"/>
      <c r="G28" s="2"/>
    </row>
    <row r="29" spans="1:7">
      <c r="A29" s="13">
        <v>2230</v>
      </c>
      <c r="B29" s="12" t="s">
        <v>63</v>
      </c>
      <c r="C29" s="65">
        <v>282030</v>
      </c>
      <c r="D29" s="73">
        <v>18278</v>
      </c>
      <c r="E29" s="27">
        <f t="shared" si="0"/>
        <v>6.4808708293443953</v>
      </c>
      <c r="F29" s="2"/>
      <c r="G29" s="2"/>
    </row>
    <row r="30" spans="1:7" ht="31.5" hidden="1">
      <c r="A30" s="13">
        <v>2275</v>
      </c>
      <c r="B30" s="12" t="s">
        <v>79</v>
      </c>
      <c r="C30" s="65">
        <v>0</v>
      </c>
      <c r="D30" s="73">
        <v>0</v>
      </c>
      <c r="E30" s="27" t="e">
        <f t="shared" si="0"/>
        <v>#DIV/0!</v>
      </c>
      <c r="F30" s="2"/>
      <c r="G30" s="2"/>
    </row>
    <row r="31" spans="1:7" ht="31.5" hidden="1">
      <c r="A31" s="13">
        <v>3110</v>
      </c>
      <c r="B31" s="12" t="s">
        <v>82</v>
      </c>
      <c r="C31" s="65">
        <v>0</v>
      </c>
      <c r="D31" s="73">
        <v>0</v>
      </c>
      <c r="E31" s="27" t="e">
        <f t="shared" si="0"/>
        <v>#DIV/0!</v>
      </c>
      <c r="F31" s="2"/>
      <c r="G31" s="2"/>
    </row>
    <row r="32" spans="1:7" ht="35.25" customHeight="1">
      <c r="A32" s="32" t="s">
        <v>48</v>
      </c>
      <c r="B32" s="33" t="s">
        <v>51</v>
      </c>
      <c r="C32" s="51">
        <f>C33+C34</f>
        <v>41951</v>
      </c>
      <c r="D32" s="51">
        <f>D33+D34</f>
        <v>4830</v>
      </c>
      <c r="E32" s="27">
        <f t="shared" si="0"/>
        <v>11.513432337727348</v>
      </c>
      <c r="F32" s="2"/>
      <c r="G32" s="2"/>
    </row>
    <row r="33" spans="1:7" ht="35.25" customHeight="1">
      <c r="A33" s="13">
        <v>2210</v>
      </c>
      <c r="B33" s="12" t="s">
        <v>58</v>
      </c>
      <c r="C33" s="65">
        <v>41951</v>
      </c>
      <c r="D33" s="73">
        <v>4830</v>
      </c>
      <c r="E33" s="27">
        <f t="shared" si="0"/>
        <v>11.513432337727348</v>
      </c>
      <c r="F33" s="2"/>
      <c r="G33" s="2"/>
    </row>
    <row r="34" spans="1:7" ht="35.25" hidden="1" customHeight="1">
      <c r="A34" s="13">
        <v>3110</v>
      </c>
      <c r="B34" s="12" t="s">
        <v>82</v>
      </c>
      <c r="C34" s="65"/>
      <c r="D34" s="73"/>
      <c r="E34" s="27" t="e">
        <f t="shared" si="0"/>
        <v>#DIV/0!</v>
      </c>
      <c r="F34" s="2"/>
      <c r="G34" s="2"/>
    </row>
    <row r="35" spans="1:7" s="46" customFormat="1" ht="35.25" hidden="1" customHeight="1">
      <c r="A35" s="34">
        <v>1141</v>
      </c>
      <c r="B35" s="33" t="s">
        <v>43</v>
      </c>
      <c r="C35" s="54">
        <f>C36</f>
        <v>0</v>
      </c>
      <c r="D35" s="54">
        <f>D36</f>
        <v>0</v>
      </c>
      <c r="E35" s="27" t="e">
        <f t="shared" si="0"/>
        <v>#DIV/0!</v>
      </c>
      <c r="F35" s="45"/>
      <c r="G35" s="45"/>
    </row>
    <row r="36" spans="1:7" ht="35.25" hidden="1" customHeight="1">
      <c r="A36" s="13">
        <v>3110</v>
      </c>
      <c r="B36" s="12" t="s">
        <v>82</v>
      </c>
      <c r="C36" s="65"/>
      <c r="D36" s="73"/>
      <c r="E36" s="27" t="e">
        <f t="shared" si="0"/>
        <v>#DIV/0!</v>
      </c>
      <c r="F36" s="2"/>
      <c r="G36" s="2"/>
    </row>
    <row r="37" spans="1:7" s="46" customFormat="1" ht="98.25" hidden="1" customHeight="1">
      <c r="A37" s="34">
        <v>1183</v>
      </c>
      <c r="B37" s="48" t="s">
        <v>101</v>
      </c>
      <c r="C37" s="54">
        <f>C38</f>
        <v>0</v>
      </c>
      <c r="D37" s="54">
        <f>D38</f>
        <v>0</v>
      </c>
      <c r="E37" s="27" t="e">
        <f t="shared" si="0"/>
        <v>#DIV/0!</v>
      </c>
      <c r="F37" s="45"/>
      <c r="G37" s="45"/>
    </row>
    <row r="38" spans="1:7" ht="35.25" hidden="1" customHeight="1">
      <c r="A38" s="13">
        <v>3110</v>
      </c>
      <c r="B38" s="12" t="s">
        <v>82</v>
      </c>
      <c r="C38" s="65"/>
      <c r="D38" s="73"/>
      <c r="E38" s="27" t="e">
        <f t="shared" si="0"/>
        <v>#DIV/0!</v>
      </c>
      <c r="F38" s="2"/>
      <c r="G38" s="2"/>
    </row>
    <row r="39" spans="1:7" ht="95.25" hidden="1" customHeight="1">
      <c r="A39" s="34">
        <v>1184</v>
      </c>
      <c r="B39" s="33" t="s">
        <v>102</v>
      </c>
      <c r="C39" s="54">
        <f>C40</f>
        <v>0</v>
      </c>
      <c r="D39" s="54">
        <f>D40</f>
        <v>0</v>
      </c>
      <c r="E39" s="27" t="e">
        <f t="shared" si="0"/>
        <v>#DIV/0!</v>
      </c>
      <c r="F39" s="2"/>
      <c r="G39" s="2"/>
    </row>
    <row r="40" spans="1:7" ht="35.25" hidden="1" customHeight="1">
      <c r="A40" s="13">
        <v>3110</v>
      </c>
      <c r="B40" s="12" t="s">
        <v>82</v>
      </c>
      <c r="C40" s="65"/>
      <c r="D40" s="73"/>
      <c r="E40" s="27" t="e">
        <f t="shared" si="0"/>
        <v>#DIV/0!</v>
      </c>
      <c r="F40" s="2"/>
      <c r="G40" s="2"/>
    </row>
    <row r="41" spans="1:7" ht="95.25" hidden="1" customHeight="1">
      <c r="A41" s="34">
        <v>1279</v>
      </c>
      <c r="B41" s="33" t="s">
        <v>107</v>
      </c>
      <c r="C41" s="54">
        <f>C42</f>
        <v>0</v>
      </c>
      <c r="D41" s="54">
        <f>D42</f>
        <v>0</v>
      </c>
      <c r="E41" s="27" t="e">
        <f t="shared" si="0"/>
        <v>#DIV/0!</v>
      </c>
      <c r="F41" s="2"/>
      <c r="G41" s="2"/>
    </row>
    <row r="42" spans="1:7" ht="35.25" hidden="1" customHeight="1">
      <c r="A42" s="13">
        <v>2230</v>
      </c>
      <c r="B42" s="12" t="s">
        <v>63</v>
      </c>
      <c r="C42" s="65"/>
      <c r="D42" s="73"/>
      <c r="E42" s="86" t="e">
        <f t="shared" si="0"/>
        <v>#DIV/0!</v>
      </c>
      <c r="F42" s="2"/>
      <c r="G42" s="2"/>
    </row>
    <row r="43" spans="1:7" s="46" customFormat="1" ht="61.5" hidden="1" customHeight="1">
      <c r="A43" s="34">
        <v>1403</v>
      </c>
      <c r="B43" s="33" t="s">
        <v>103</v>
      </c>
      <c r="C43" s="54">
        <f>C44</f>
        <v>0</v>
      </c>
      <c r="D43" s="54">
        <f>D44</f>
        <v>0</v>
      </c>
      <c r="E43" s="27" t="e">
        <f t="shared" si="0"/>
        <v>#DIV/0!</v>
      </c>
      <c r="F43" s="45"/>
      <c r="G43" s="45"/>
    </row>
    <row r="44" spans="1:7" ht="35.25" hidden="1" customHeight="1">
      <c r="A44" s="13">
        <v>2230</v>
      </c>
      <c r="B44" s="12" t="s">
        <v>63</v>
      </c>
      <c r="C44" s="65"/>
      <c r="D44" s="73"/>
      <c r="E44" s="86" t="e">
        <f t="shared" si="0"/>
        <v>#DIV/0!</v>
      </c>
      <c r="F44" s="2"/>
      <c r="G44" s="2"/>
    </row>
    <row r="45" spans="1:7" ht="87.75" customHeight="1">
      <c r="A45" s="34">
        <v>1700</v>
      </c>
      <c r="B45" s="33" t="s">
        <v>108</v>
      </c>
      <c r="C45" s="54">
        <f>C46</f>
        <v>47500</v>
      </c>
      <c r="D45" s="54">
        <f>D46</f>
        <v>0</v>
      </c>
      <c r="E45" s="27">
        <f t="shared" si="0"/>
        <v>0</v>
      </c>
      <c r="F45" s="2"/>
      <c r="G45" s="2"/>
    </row>
    <row r="46" spans="1:7" ht="35.25" customHeight="1">
      <c r="A46" s="13">
        <v>2230</v>
      </c>
      <c r="B46" s="12" t="s">
        <v>63</v>
      </c>
      <c r="C46" s="65">
        <v>47500</v>
      </c>
      <c r="D46" s="73">
        <v>0</v>
      </c>
      <c r="E46" s="86">
        <f t="shared" si="0"/>
        <v>0</v>
      </c>
      <c r="F46" s="2"/>
      <c r="G46" s="2"/>
    </row>
    <row r="47" spans="1:7" ht="35.25" hidden="1" customHeight="1">
      <c r="A47" s="10" t="s">
        <v>11</v>
      </c>
      <c r="B47" s="11" t="s">
        <v>109</v>
      </c>
      <c r="C47" s="50">
        <f>C49</f>
        <v>0</v>
      </c>
      <c r="D47" s="50">
        <f t="shared" ref="D47" si="2">D49</f>
        <v>0</v>
      </c>
      <c r="E47" s="27" t="e">
        <f t="shared" si="0"/>
        <v>#DIV/0!</v>
      </c>
      <c r="F47" s="2"/>
      <c r="G47" s="2"/>
    </row>
    <row r="48" spans="1:7" ht="35.25" hidden="1" customHeight="1">
      <c r="A48" s="83" t="s">
        <v>74</v>
      </c>
      <c r="B48" s="84" t="s">
        <v>73</v>
      </c>
      <c r="C48" s="85">
        <f>C49</f>
        <v>0</v>
      </c>
      <c r="D48" s="85">
        <f>D49</f>
        <v>0</v>
      </c>
      <c r="E48" s="82" t="e">
        <f t="shared" si="0"/>
        <v>#DIV/0!</v>
      </c>
      <c r="F48" s="2"/>
      <c r="G48" s="2"/>
    </row>
    <row r="49" spans="1:7" hidden="1">
      <c r="A49" s="42">
        <v>4030</v>
      </c>
      <c r="B49" s="41" t="s">
        <v>68</v>
      </c>
      <c r="C49" s="74">
        <f>C50</f>
        <v>0</v>
      </c>
      <c r="D49" s="74">
        <f>D50</f>
        <v>0</v>
      </c>
      <c r="E49" s="27" t="e">
        <f t="shared" si="0"/>
        <v>#DIV/0!</v>
      </c>
      <c r="F49" s="2"/>
      <c r="G49" s="2"/>
    </row>
    <row r="50" spans="1:7" ht="31.5" hidden="1">
      <c r="A50" s="20">
        <v>3110</v>
      </c>
      <c r="B50" s="16" t="s">
        <v>82</v>
      </c>
      <c r="C50" s="75"/>
      <c r="D50" s="75">
        <v>0</v>
      </c>
      <c r="E50" s="86" t="e">
        <f t="shared" si="0"/>
        <v>#DIV/0!</v>
      </c>
      <c r="F50" s="2"/>
      <c r="G50" s="2"/>
    </row>
    <row r="51" spans="1:7" hidden="1">
      <c r="A51" s="10" t="s">
        <v>13</v>
      </c>
      <c r="B51" s="11" t="s">
        <v>14</v>
      </c>
      <c r="C51" s="50">
        <f>C53</f>
        <v>0</v>
      </c>
      <c r="D51" s="50">
        <f t="shared" ref="D51" si="3">D53</f>
        <v>0</v>
      </c>
      <c r="E51" s="27" t="e">
        <f t="shared" ref="E51:E53" si="4">D51/C51*100</f>
        <v>#DIV/0!</v>
      </c>
      <c r="F51" s="2"/>
      <c r="G51" s="2"/>
    </row>
    <row r="52" spans="1:7" hidden="1">
      <c r="A52" s="42">
        <v>6030</v>
      </c>
      <c r="B52" s="41" t="s">
        <v>28</v>
      </c>
      <c r="C52" s="76">
        <f>C53</f>
        <v>0</v>
      </c>
      <c r="D52" s="76">
        <f>D53</f>
        <v>0</v>
      </c>
      <c r="E52" s="27" t="e">
        <f t="shared" si="4"/>
        <v>#DIV/0!</v>
      </c>
      <c r="F52" s="2"/>
      <c r="G52" s="2"/>
    </row>
    <row r="53" spans="1:7" ht="31.5" hidden="1">
      <c r="A53" s="20">
        <v>3110</v>
      </c>
      <c r="B53" s="16" t="s">
        <v>82</v>
      </c>
      <c r="C53" s="75"/>
      <c r="D53" s="75"/>
      <c r="E53" s="86" t="e">
        <f t="shared" si="4"/>
        <v>#DIV/0!</v>
      </c>
      <c r="F53" s="2"/>
      <c r="G53" s="2"/>
    </row>
    <row r="54" spans="1:7">
      <c r="A54" s="17" t="s">
        <v>15</v>
      </c>
      <c r="B54" s="7" t="s">
        <v>30</v>
      </c>
      <c r="C54" s="77">
        <f>C55</f>
        <v>13700</v>
      </c>
      <c r="D54" s="77">
        <f>D55</f>
        <v>0</v>
      </c>
      <c r="E54" s="27">
        <f t="shared" si="0"/>
        <v>0</v>
      </c>
      <c r="F54" s="2"/>
      <c r="G54" s="2"/>
    </row>
    <row r="55" spans="1:7" ht="31.5">
      <c r="A55" s="17" t="s">
        <v>72</v>
      </c>
      <c r="B55" s="7" t="s">
        <v>71</v>
      </c>
      <c r="C55" s="77">
        <f>C56</f>
        <v>13700</v>
      </c>
      <c r="D55" s="77">
        <f>D56</f>
        <v>0</v>
      </c>
      <c r="E55" s="27">
        <f t="shared" si="0"/>
        <v>0</v>
      </c>
      <c r="F55" s="2"/>
      <c r="G55" s="2"/>
    </row>
    <row r="56" spans="1:7" ht="31.5">
      <c r="A56" s="40" t="s">
        <v>35</v>
      </c>
      <c r="B56" s="41" t="s">
        <v>36</v>
      </c>
      <c r="C56" s="74">
        <f>C59</f>
        <v>13700</v>
      </c>
      <c r="D56" s="74">
        <f>D59</f>
        <v>0</v>
      </c>
      <c r="E56" s="27">
        <f t="shared" si="0"/>
        <v>0</v>
      </c>
      <c r="F56" s="2"/>
      <c r="G56" s="2"/>
    </row>
    <row r="57" spans="1:7" hidden="1">
      <c r="A57" s="14">
        <v>9000</v>
      </c>
      <c r="B57" s="11" t="s">
        <v>32</v>
      </c>
      <c r="C57" s="50"/>
      <c r="D57" s="50">
        <f>D58</f>
        <v>0</v>
      </c>
      <c r="E57" s="27" t="e">
        <f t="shared" si="0"/>
        <v>#DIV/0!</v>
      </c>
      <c r="F57" s="2"/>
      <c r="G57" s="2"/>
    </row>
    <row r="58" spans="1:7" hidden="1">
      <c r="A58" s="15" t="s">
        <v>33</v>
      </c>
      <c r="B58" s="16" t="s">
        <v>34</v>
      </c>
      <c r="C58" s="78"/>
      <c r="D58" s="78">
        <v>0</v>
      </c>
      <c r="E58" s="27" t="e">
        <f t="shared" si="0"/>
        <v>#DIV/0!</v>
      </c>
      <c r="F58" s="2"/>
      <c r="G58" s="2"/>
    </row>
    <row r="59" spans="1:7">
      <c r="A59" s="13">
        <v>2240</v>
      </c>
      <c r="B59" s="12" t="s">
        <v>59</v>
      </c>
      <c r="C59" s="75">
        <v>13700</v>
      </c>
      <c r="D59" s="75">
        <v>0</v>
      </c>
      <c r="E59" s="86">
        <f t="shared" si="0"/>
        <v>0</v>
      </c>
      <c r="F59" s="2"/>
      <c r="G59" s="2"/>
    </row>
    <row r="60" spans="1:7" hidden="1">
      <c r="A60" s="87">
        <v>9000</v>
      </c>
      <c r="B60" s="84" t="s">
        <v>32</v>
      </c>
      <c r="C60" s="88">
        <f>C61</f>
        <v>0</v>
      </c>
      <c r="D60" s="88">
        <f>D61</f>
        <v>0</v>
      </c>
      <c r="E60" s="82">
        <v>0</v>
      </c>
      <c r="F60" s="2"/>
      <c r="G60" s="2"/>
    </row>
    <row r="61" spans="1:7" hidden="1">
      <c r="A61" s="89" t="s">
        <v>72</v>
      </c>
      <c r="B61" s="90" t="s">
        <v>71</v>
      </c>
      <c r="C61" s="88">
        <f>C62+C64</f>
        <v>0</v>
      </c>
      <c r="D61" s="88">
        <f>D62+D64</f>
        <v>0</v>
      </c>
      <c r="E61" s="82">
        <v>0</v>
      </c>
      <c r="F61" s="2"/>
      <c r="G61" s="2"/>
    </row>
    <row r="62" spans="1:7" hidden="1">
      <c r="A62" s="34">
        <v>9770</v>
      </c>
      <c r="B62" s="33" t="s">
        <v>34</v>
      </c>
      <c r="C62" s="76">
        <f>C63</f>
        <v>0</v>
      </c>
      <c r="D62" s="76">
        <f>D63</f>
        <v>0</v>
      </c>
      <c r="E62" s="27" t="e">
        <f>D62/C62*100</f>
        <v>#DIV/0!</v>
      </c>
      <c r="F62" s="2"/>
      <c r="G62" s="2"/>
    </row>
    <row r="63" spans="1:7" ht="31.5" hidden="1">
      <c r="A63" s="13">
        <v>3220</v>
      </c>
      <c r="B63" s="12" t="s">
        <v>94</v>
      </c>
      <c r="C63" s="75"/>
      <c r="D63" s="75"/>
      <c r="E63" s="86" t="e">
        <f t="shared" ref="E63:E65" si="5">D63/C63*100</f>
        <v>#DIV/0!</v>
      </c>
      <c r="F63" s="2"/>
      <c r="G63" s="2"/>
    </row>
    <row r="64" spans="1:7" ht="47.25" hidden="1">
      <c r="A64" s="34">
        <v>9800</v>
      </c>
      <c r="B64" s="33" t="s">
        <v>89</v>
      </c>
      <c r="C64" s="76">
        <f>C65</f>
        <v>0</v>
      </c>
      <c r="D64" s="76">
        <f>D65</f>
        <v>0</v>
      </c>
      <c r="E64" s="27" t="e">
        <f t="shared" si="5"/>
        <v>#DIV/0!</v>
      </c>
      <c r="F64" s="2"/>
      <c r="G64" s="2"/>
    </row>
    <row r="65" spans="1:7" ht="31.5" hidden="1">
      <c r="A65" s="13">
        <v>3220</v>
      </c>
      <c r="B65" s="12" t="s">
        <v>94</v>
      </c>
      <c r="C65" s="75"/>
      <c r="D65" s="75"/>
      <c r="E65" s="27" t="e">
        <f t="shared" si="5"/>
        <v>#DIV/0!</v>
      </c>
      <c r="F65" s="2"/>
      <c r="G65" s="2"/>
    </row>
    <row r="66" spans="1:7">
      <c r="A66" s="24" t="s">
        <v>16</v>
      </c>
      <c r="B66" s="25" t="s">
        <v>20</v>
      </c>
      <c r="C66" s="60">
        <f>C16+C25+C47+C54+C60+C51</f>
        <v>444307</v>
      </c>
      <c r="D66" s="60">
        <f>D16+D25+D47+D54+D60+D51</f>
        <v>23108</v>
      </c>
      <c r="E66" s="81">
        <f>D66/C66*100</f>
        <v>5.2009083809167986</v>
      </c>
      <c r="F66" s="2"/>
      <c r="G66" s="2"/>
    </row>
    <row r="70" spans="1:7" ht="18.75">
      <c r="A70" s="117" t="s">
        <v>116</v>
      </c>
      <c r="B70" s="117"/>
      <c r="C70" s="124"/>
      <c r="D70" s="19" t="s">
        <v>115</v>
      </c>
    </row>
    <row r="71" spans="1:7" ht="18.75">
      <c r="A71" s="117"/>
      <c r="B71" s="117"/>
      <c r="C71" s="31"/>
      <c r="D71" s="6"/>
    </row>
  </sheetData>
  <mergeCells count="12">
    <mergeCell ref="A71:B71"/>
    <mergeCell ref="D3:E5"/>
    <mergeCell ref="A8:E8"/>
    <mergeCell ref="A9:E9"/>
    <mergeCell ref="A10:E10"/>
    <mergeCell ref="A11:E11"/>
    <mergeCell ref="A13:A14"/>
    <mergeCell ref="B13:B14"/>
    <mergeCell ref="D13:D14"/>
    <mergeCell ref="E13:E14"/>
    <mergeCell ref="C13:C14"/>
    <mergeCell ref="A70:C70"/>
  </mergeCells>
  <pageMargins left="0.51181102362204722" right="0.51181102362204722" top="0.55118110236220474" bottom="0.55118110236220474" header="0.31496062992125984" footer="0.31496062992125984"/>
  <pageSetup paperSize="9" scale="75" orientation="portrait" r:id="rId1"/>
  <rowBreaks count="1" manualBreakCount="1">
    <brk id="4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дод 3</vt:lpstr>
      <vt:lpstr>дод 4</vt:lpstr>
      <vt:lpstr>'дод 3'!Область_печати</vt:lpstr>
    </vt:vector>
  </TitlesOfParts>
  <Company>SPecialiST RePack</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Microsoft</cp:lastModifiedBy>
  <cp:lastPrinted>2026-06-01T08:34:29Z</cp:lastPrinted>
  <dcterms:created xsi:type="dcterms:W3CDTF">2018-01-22T07:37:12Z</dcterms:created>
  <dcterms:modified xsi:type="dcterms:W3CDTF">2026-06-01T08:35:37Z</dcterms:modified>
</cp:coreProperties>
</file>