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customXml/itemProps4.xml" ContentType="application/vnd.openxmlformats-officedocument.customXmlPropertie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 defaultThemeVersion="124226"/>
  <bookViews>
    <workbookView xWindow="-120" yWindow="-120" windowWidth="20730" windowHeight="11760"/>
  </bookViews>
  <sheets>
    <sheet name="дод.1" sheetId="13" r:id="rId1"/>
  </sheets>
  <definedNames>
    <definedName name="_xlnm.Print_Titles" localSheetId="0">дод.1!$A:$E,дод.1!$8:$8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87" i="13"/>
  <c r="C87"/>
  <c r="C93"/>
  <c r="C94"/>
  <c r="C91" l="1"/>
  <c r="C92"/>
  <c r="E87"/>
  <c r="F87"/>
  <c r="D105" l="1"/>
  <c r="C105"/>
  <c r="C99" s="1"/>
  <c r="C17"/>
  <c r="C18"/>
  <c r="C19"/>
  <c r="D72"/>
  <c r="C58"/>
  <c r="C60"/>
  <c r="C46"/>
  <c r="D36"/>
  <c r="C45"/>
  <c r="D84"/>
  <c r="D83" s="1"/>
  <c r="C86"/>
  <c r="C88"/>
  <c r="D20"/>
  <c r="C49"/>
  <c r="C97"/>
  <c r="C96"/>
  <c r="D23"/>
  <c r="C48"/>
  <c r="C43"/>
  <c r="C40"/>
  <c r="C39"/>
  <c r="D26"/>
  <c r="D25" s="1"/>
  <c r="D75"/>
  <c r="D74" s="1"/>
  <c r="C75"/>
  <c r="C74" s="1"/>
  <c r="D73"/>
  <c r="C73" s="1"/>
  <c r="D58"/>
  <c r="C50"/>
  <c r="C38"/>
  <c r="C37"/>
  <c r="D21"/>
  <c r="E99"/>
  <c r="E82" s="1"/>
  <c r="C44"/>
  <c r="D62"/>
  <c r="C63"/>
  <c r="C62" s="1"/>
  <c r="C85"/>
  <c r="C72"/>
  <c r="C24"/>
  <c r="C23" s="1"/>
  <c r="C16"/>
  <c r="E25"/>
  <c r="F25"/>
  <c r="E36"/>
  <c r="F36"/>
  <c r="C41"/>
  <c r="C42"/>
  <c r="E47"/>
  <c r="F47"/>
  <c r="D52"/>
  <c r="D51" s="1"/>
  <c r="F52"/>
  <c r="F51" s="1"/>
  <c r="C54"/>
  <c r="C55"/>
  <c r="C56"/>
  <c r="E71"/>
  <c r="E61" s="1"/>
  <c r="F71"/>
  <c r="F61" s="1"/>
  <c r="F57" s="1"/>
  <c r="F107" s="1"/>
  <c r="F64"/>
  <c r="D67"/>
  <c r="D64" s="1"/>
  <c r="C68"/>
  <c r="C67" s="1"/>
  <c r="C64" s="1"/>
  <c r="E78"/>
  <c r="E77" s="1"/>
  <c r="C79"/>
  <c r="C80"/>
  <c r="C28"/>
  <c r="C26" s="1"/>
  <c r="C25" s="1"/>
  <c r="C22"/>
  <c r="C21" s="1"/>
  <c r="C14"/>
  <c r="C15"/>
  <c r="C13"/>
  <c r="D13"/>
  <c r="D47"/>
  <c r="D12"/>
  <c r="C12" s="1"/>
  <c r="C89"/>
  <c r="E52"/>
  <c r="E51" s="1"/>
  <c r="C53"/>
  <c r="D99"/>
  <c r="C47" l="1"/>
  <c r="D35"/>
  <c r="C78"/>
  <c r="C77" s="1"/>
  <c r="E35"/>
  <c r="C52"/>
  <c r="C51" s="1"/>
  <c r="D11"/>
  <c r="C20"/>
  <c r="C36"/>
  <c r="C35" s="1"/>
  <c r="D71"/>
  <c r="D61" s="1"/>
  <c r="D57" s="1"/>
  <c r="E57"/>
  <c r="F35"/>
  <c r="C84"/>
  <c r="D82"/>
  <c r="C82" s="1"/>
  <c r="E11"/>
  <c r="E81" s="1"/>
  <c r="E107" s="1"/>
  <c r="C71"/>
  <c r="C61" s="1"/>
  <c r="D81" l="1"/>
  <c r="C11"/>
  <c r="C83"/>
  <c r="C81"/>
  <c r="C57"/>
  <c r="D107"/>
  <c r="C107" l="1"/>
</calcChain>
</file>

<file path=xl/sharedStrings.xml><?xml version="1.0" encoding="utf-8"?>
<sst xmlns="http://schemas.openxmlformats.org/spreadsheetml/2006/main" count="115" uniqueCount="97">
  <si>
    <t>Код</t>
  </si>
  <si>
    <t>Офіційні трансферти</t>
  </si>
  <si>
    <t>Податкові надходження</t>
  </si>
  <si>
    <t>Податки на доходи, податки на прибуток, податки на збільшення ринкової вартості</t>
  </si>
  <si>
    <t>Інші податки та збори</t>
  </si>
  <si>
    <t>Неподаткові надходження</t>
  </si>
  <si>
    <t>Адміністративні збори та платежі, доходи від некомерційної господарської діяльності</t>
  </si>
  <si>
    <t>Внутрішні податки на товари та послуги</t>
  </si>
  <si>
    <t>Рентна плата, збори на паливно-енергетичні ресурси</t>
  </si>
  <si>
    <t>Інші неподаткові надходження</t>
  </si>
  <si>
    <t>Загальний фонд</t>
  </si>
  <si>
    <t>Спеціальний фонд</t>
  </si>
  <si>
    <t>….</t>
  </si>
  <si>
    <t xml:space="preserve">Податки на міжнародну торгівлю та зовнішні операції                                                                                   </t>
  </si>
  <si>
    <t>Окремі податки і збори, що зараховуються до місцевих бюджетів</t>
  </si>
  <si>
    <t>Власні надходження бюджетних установ</t>
  </si>
  <si>
    <t>Від органів державного управління</t>
  </si>
  <si>
    <t>Єдиний податок з фізичних осіб</t>
  </si>
  <si>
    <t>Податок за нерухоме майно, відмінне від земельної ділянки, сплачений юридичними особами, які є власниками об'єктів нежитлової нерухомості</t>
  </si>
  <si>
    <t>Земельний податок з юридичних осіб</t>
  </si>
  <si>
    <t>Орендна плата з юридичних осіб</t>
  </si>
  <si>
    <t>Земельний податок з фізичних осіб</t>
  </si>
  <si>
    <t>Орендна плата з фізичних осіб</t>
  </si>
  <si>
    <t xml:space="preserve">Єдиний податок </t>
  </si>
  <si>
    <t>Екологічний податок</t>
  </si>
  <si>
    <t>Державне мито</t>
  </si>
  <si>
    <t>Єдиний податок з сільськогосподарських товаровиробників,  у яких частка сільськогосподарського товаровиробництва за попередній податковий (звітний) рік дорівнює або перевищує 75 відсотків</t>
  </si>
  <si>
    <t>Податок на майно</t>
  </si>
  <si>
    <t>Плата за надання інших адміністративних послуг</t>
  </si>
  <si>
    <t>Плата за надання  адміністративних послуг</t>
  </si>
  <si>
    <t>Податок за нерухоме майно, відмінне від земельної ділянки, сплачений фізичними особами, які є власниками об'єктів нежитлової нерухомості</t>
  </si>
  <si>
    <t>Орендна плата за водні об'єкти (їх частини), що надаються в користування на умовах оренди</t>
  </si>
  <si>
    <t>Базова дотація</t>
  </si>
  <si>
    <t>Освітня субвенція з державного бюджету місцевим бюджетам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</si>
  <si>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</si>
  <si>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осіб, що сплачується фізичними особами за резукльтатами річного декларування</t>
  </si>
  <si>
    <t xml:space="preserve">Податок на доходи фізичних осіб, що сплачуються податковими агентами із доходів платника податку інших ніж заробітна плата </t>
  </si>
  <si>
    <t>Податок з доходів фізичних осіб, що сплачується фізичними особами за результатами річного декларування</t>
  </si>
  <si>
    <t>Транспортний податок з юридичних осіб</t>
  </si>
  <si>
    <t>Надходження від плати за послуги, що надаються бюджетними установами згідно із законодавством</t>
  </si>
  <si>
    <t>Інші субвенції з місцевого бюджету</t>
  </si>
  <si>
    <t>Плата за послуги, що надаються бюджетними установами згідно з їх основною діяльністю</t>
  </si>
  <si>
    <t>Податок та збір на доходи фізичних осіб</t>
  </si>
  <si>
    <t>Дотації з державного бюджету місцевим бюджетам</t>
  </si>
  <si>
    <t>Субвенції з державного бюджету місцевим бюджетам</t>
  </si>
  <si>
    <t>Усього</t>
  </si>
  <si>
    <t>Усього доходів (без урахування міжбюджетних трансфертів)</t>
  </si>
  <si>
    <t>Надходження від скидів забруднюючих речовин безпосередньо у водні об'єкти</t>
  </si>
  <si>
    <t>Найменування згідно
 з Класифікацією доходів бюджету</t>
  </si>
  <si>
    <t>Субвенції з місцевих бюджетів іншим місцевим бюджетам</t>
  </si>
  <si>
    <t>(код бюджету)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</si>
  <si>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</si>
  <si>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Надходження від орендної плати за користування цілісним майновим комплексом та іншим майном, що перебуває в комунальній власності</t>
  </si>
  <si>
    <t>Надходження від орендної плати за користування цілісним майновим комплексом та іншим державним майном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</si>
  <si>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</si>
  <si>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Рента плата за спеціальне використання лісових ресурсів (крім рентної плати за спеціальне використання лісових ресурсів в частині деревин,заготовленої в порядку рубок головного користування</t>
  </si>
  <si>
    <t>Рентна плата та плата за використання інших природних ресурсів</t>
  </si>
  <si>
    <t>Рентна плата за спеціальне використання лісових ресурсів</t>
  </si>
  <si>
    <t>Рентна плата за користування надрами загальнодержавного значення</t>
  </si>
  <si>
    <t>Місцеві податки та  збори,що сплачуються (перераховуються) згідно з Податковим кодексом України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</si>
  <si>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</si>
  <si>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Державне мито,пов'язане з видачею та оформленням закордонних паспортів(посвідок) та паспортів громадян України</t>
  </si>
  <si>
    <t>Плата за оренду майна бюджетних установ,що здійснюється відповідно до Закону України "Про оренду державного та комунального майна"</t>
  </si>
  <si>
    <t>Податок на нерухоме майно, відмінне від земельної ділянки, сплачений юридичними особами, які є власниками об`єктів житлової нерухомості</t>
  </si>
  <si>
    <t xml:space="preserve">Акцизний податок з реалізації суб'єктами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
</t>
  </si>
  <si>
    <t>Акцизний податок з реалізації суб'єктами господарювання роздрібної торгівлі підакцизних товарів</t>
  </si>
  <si>
    <t>Адміністративний збір за державну реєстрацію речових прав на нерухоме майно та їх обтяжень</t>
  </si>
  <si>
    <t>0452000000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</si>
  <si>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</si>
  <si>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 xml:space="preserve">Субвенції з місцевого бюджету на облаштування безпечних умов у закладах загальної середньої освіти за рахунок відповідної субвенції з державного бюджету </t>
  </si>
  <si>
    <t>Секретар селищної ради</t>
  </si>
  <si>
    <t>Світлана ФЕДАН</t>
  </si>
  <si>
    <t>Податок на доходи фізичних осіб у вигляді мінімального податкового зобов'язання, що підлягає сплаті фізичними особами</t>
  </si>
  <si>
    <t>Єдиний податок з юридичних осіб</t>
  </si>
  <si>
    <t>Доходи від власності та підприємницької діяльності</t>
  </si>
  <si>
    <t>Інші надходження</t>
  </si>
  <si>
    <t>Адміністративні штрафи та інші санкції</t>
  </si>
  <si>
    <t xml:space="preserve"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213.1.14 пункту 213.1 статті 213 Податкового кодексу України 
</t>
  </si>
  <si>
    <t>Субвенція з місцевого бюджету за рахунок залишку коштів освітньої субвенції, що утворився на початок бюджетного періоду</t>
  </si>
  <si>
    <t>Субвенція з місцевого бюджету на забезпечення якісної, сучасної та доступної загальної середньої освіти "Нова українська школа" за рахунок відповідної субвенції з державного бюджету</t>
  </si>
  <si>
    <t>Субвенція з місцевого бюджету за рахунок залишку коштів субвенції на надання державної підтримки особам з особливими освітніми потребами, що утворився на початок бюджетного періоду</t>
  </si>
  <si>
    <t>Субвенція з державного бюджету місцевим бюджетам на надання державної підтримки особам з особливими освітніми потребами</t>
  </si>
  <si>
    <t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"Нова українська школа"</t>
  </si>
  <si>
    <t>Субвенція з державного бюджету місцевим бюджетам на здіснення доплат педагогічним працівникам закладів загальної середньої освіти</t>
  </si>
  <si>
    <t>Адміністративний збір,що справляється відповідно до Закону України "Про державну реєстрацію юридичних осіб, фізичних осіб - підприємців та громадських формувань"</t>
  </si>
  <si>
    <t>Субвенція з державного бюджету місцевим бюджетам на покращення якості гарячого харчування та фінансування харчування учнів початкових класів закладів загальної середньої освіти</t>
  </si>
  <si>
    <t>Субвенція з державного бюджету місцевим бюджетам на забезпечення харчуванням учнів закладів загальної середньої освіти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</si>
  <si>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зв`язку з повномасштабною збройною агресією Російської Федерації</t>
  </si>
  <si>
    <t xml:space="preserve"> 
Транспортний податок з фізичних осіб</t>
  </si>
  <si>
    <t>Разом доходів</t>
  </si>
  <si>
    <t>Доходи селищного бюджету на 2026 рік</t>
  </si>
  <si>
    <t>у тому числі бюджет розвитку</t>
  </si>
  <si>
    <t>усього</t>
  </si>
  <si>
    <t>______________________________</t>
  </si>
  <si>
    <t>(грн)</t>
  </si>
  <si>
    <t>Рентна плата за користування надрами для видобування інших корисних копалин загальнодержавного значення (крім видобування корисних копалин, визначених як Активи природних ресурсів)</t>
  </si>
  <si>
    <t xml:space="preserve">Додаток 1                                                                                                     до рішення сесії Вишнівської селищної ради №1453-53/VIII      від 20 лютого 2026 року "Про внесення змін до рішення сесії селищної ради від 19.12.2025 року №1428-51/VIII "Про бюджет Вишнівської селищної територіальної громади на 2026 рік"                                            
   </t>
  </si>
</sst>
</file>

<file path=xl/styles.xml><?xml version="1.0" encoding="utf-8"?>
<styleSheet xmlns="http://schemas.openxmlformats.org/spreadsheetml/2006/main">
  <numFmts count="1">
    <numFmt numFmtId="164" formatCode="#,##0.0"/>
  </numFmts>
  <fonts count="30">
    <font>
      <sz val="10"/>
      <name val="Times New Roman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color indexed="20"/>
      <name val="Calibri"/>
      <family val="2"/>
      <charset val="204"/>
    </font>
    <font>
      <b/>
      <sz val="11"/>
      <color indexed="63"/>
      <name val="Calibri"/>
      <family val="2"/>
      <charset val="204"/>
    </font>
    <font>
      <i/>
      <sz val="11"/>
      <color indexed="23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name val="Times New Roman"/>
      <family val="1"/>
      <charset val="204"/>
    </font>
    <font>
      <sz val="10"/>
      <name val="Helv"/>
      <charset val="204"/>
    </font>
    <font>
      <sz val="10"/>
      <name val="Arial Cyr"/>
      <charset val="204"/>
    </font>
    <font>
      <sz val="10"/>
      <name val="Courier New"/>
      <family val="3"/>
      <charset val="204"/>
    </font>
    <font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b/>
      <i/>
      <sz val="11"/>
      <name val="Times New Roman"/>
      <family val="1"/>
      <charset val="204"/>
    </font>
    <font>
      <sz val="12"/>
      <name val="Times New Roman Cyr"/>
      <family val="1"/>
      <charset val="204"/>
    </font>
    <font>
      <b/>
      <sz val="14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sz val="16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sz val="10"/>
      <color rgb="FF9C5700"/>
      <name val="Times New Roman"/>
      <family val="2"/>
      <charset val="204"/>
    </font>
    <font>
      <sz val="10"/>
      <color theme="0"/>
      <name val="Times New Roman"/>
      <family val="2"/>
      <charset val="204"/>
    </font>
    <font>
      <sz val="10"/>
      <color theme="1"/>
      <name val="Times New Roman"/>
      <family val="2"/>
      <charset val="204"/>
    </font>
  </fonts>
  <fills count="31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EB9C"/>
      </patternFill>
    </fill>
  </fills>
  <borders count="1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7">
    <xf numFmtId="0" fontId="0" fillId="0" borderId="0"/>
    <xf numFmtId="0" fontId="12" fillId="0" borderId="0"/>
    <xf numFmtId="0" fontId="4" fillId="5" borderId="2" applyNumberFormat="0" applyAlignment="0" applyProtection="0"/>
    <xf numFmtId="0" fontId="8" fillId="5" borderId="1" applyNumberFormat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3" fillId="0" borderId="0"/>
    <xf numFmtId="0" fontId="12" fillId="0" borderId="0"/>
    <xf numFmtId="0" fontId="1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6" fillId="0" borderId="3" applyNumberFormat="0" applyFill="0" applyAlignment="0" applyProtection="0"/>
    <xf numFmtId="0" fontId="9" fillId="4" borderId="0" applyNumberFormat="0" applyBorder="0" applyAlignment="0" applyProtection="0"/>
    <xf numFmtId="0" fontId="12" fillId="0" borderId="0"/>
    <xf numFmtId="0" fontId="10" fillId="0" borderId="0"/>
    <xf numFmtId="0" fontId="19" fillId="0" borderId="0"/>
    <xf numFmtId="0" fontId="3" fillId="2" borderId="0" applyNumberFormat="0" applyBorder="0" applyAlignment="0" applyProtection="0"/>
    <xf numFmtId="0" fontId="5" fillId="0" borderId="0" applyNumberFormat="0" applyFill="0" applyBorder="0" applyAlignment="0" applyProtection="0"/>
    <xf numFmtId="0" fontId="7" fillId="3" borderId="4" applyNumberFormat="0" applyFont="0" applyAlignment="0" applyProtection="0"/>
    <xf numFmtId="0" fontId="11" fillId="0" borderId="0"/>
    <xf numFmtId="0" fontId="27" fillId="30" borderId="0" applyNumberFormat="0" applyBorder="0" applyAlignment="0" applyProtection="0"/>
    <xf numFmtId="0" fontId="28" fillId="24" borderId="0" applyNumberFormat="0" applyBorder="0" applyAlignment="0" applyProtection="0"/>
    <xf numFmtId="0" fontId="29" fillId="6" borderId="0" applyNumberFormat="0" applyBorder="0" applyAlignment="0" applyProtection="0"/>
    <xf numFmtId="0" fontId="29" fillId="12" borderId="0" applyNumberFormat="0" applyBorder="0" applyAlignment="0" applyProtection="0"/>
    <xf numFmtId="0" fontId="29" fillId="18" borderId="0" applyNumberFormat="0" applyBorder="0" applyAlignment="0" applyProtection="0"/>
    <xf numFmtId="0" fontId="28" fillId="25" borderId="0" applyNumberFormat="0" applyBorder="0" applyAlignment="0" applyProtection="0"/>
    <xf numFmtId="0" fontId="29" fillId="7" borderId="0" applyNumberFormat="0" applyBorder="0" applyAlignment="0" applyProtection="0"/>
    <xf numFmtId="0" fontId="29" fillId="13" borderId="0" applyNumberFormat="0" applyBorder="0" applyAlignment="0" applyProtection="0"/>
    <xf numFmtId="0" fontId="29" fillId="19" borderId="0" applyNumberFormat="0" applyBorder="0" applyAlignment="0" applyProtection="0"/>
    <xf numFmtId="0" fontId="28" fillId="26" borderId="0" applyNumberFormat="0" applyBorder="0" applyAlignment="0" applyProtection="0"/>
    <xf numFmtId="0" fontId="29" fillId="8" borderId="0" applyNumberFormat="0" applyBorder="0" applyAlignment="0" applyProtection="0"/>
    <xf numFmtId="0" fontId="29" fillId="14" borderId="0" applyNumberFormat="0" applyBorder="0" applyAlignment="0" applyProtection="0"/>
    <xf numFmtId="0" fontId="29" fillId="20" borderId="0" applyNumberFormat="0" applyBorder="0" applyAlignment="0" applyProtection="0"/>
    <xf numFmtId="0" fontId="28" fillId="27" borderId="0" applyNumberFormat="0" applyBorder="0" applyAlignment="0" applyProtection="0"/>
    <xf numFmtId="0" fontId="29" fillId="9" borderId="0" applyNumberFormat="0" applyBorder="0" applyAlignment="0" applyProtection="0"/>
    <xf numFmtId="0" fontId="29" fillId="15" borderId="0" applyNumberFormat="0" applyBorder="0" applyAlignment="0" applyProtection="0"/>
    <xf numFmtId="0" fontId="29" fillId="21" borderId="0" applyNumberFormat="0" applyBorder="0" applyAlignment="0" applyProtection="0"/>
    <xf numFmtId="0" fontId="28" fillId="28" borderId="0" applyNumberFormat="0" applyBorder="0" applyAlignment="0" applyProtection="0"/>
    <xf numFmtId="0" fontId="29" fillId="10" borderId="0" applyNumberFormat="0" applyBorder="0" applyAlignment="0" applyProtection="0"/>
    <xf numFmtId="0" fontId="29" fillId="16" borderId="0" applyNumberFormat="0" applyBorder="0" applyAlignment="0" applyProtection="0"/>
    <xf numFmtId="0" fontId="29" fillId="22" borderId="0" applyNumberFormat="0" applyBorder="0" applyAlignment="0" applyProtection="0"/>
    <xf numFmtId="0" fontId="28" fillId="29" borderId="0" applyNumberFormat="0" applyBorder="0" applyAlignment="0" applyProtection="0"/>
    <xf numFmtId="0" fontId="29" fillId="11" borderId="0" applyNumberFormat="0" applyBorder="0" applyAlignment="0" applyProtection="0"/>
    <xf numFmtId="0" fontId="29" fillId="17" borderId="0" applyNumberFormat="0" applyBorder="0" applyAlignment="0" applyProtection="0"/>
    <xf numFmtId="0" fontId="29" fillId="23" borderId="0" applyNumberFormat="0" applyBorder="0" applyAlignment="0" applyProtection="0"/>
  </cellStyleXfs>
  <cellXfs count="73">
    <xf numFmtId="0" fontId="0" fillId="0" borderId="0" xfId="0"/>
    <xf numFmtId="0" fontId="1" fillId="0" borderId="0" xfId="0" applyNumberFormat="1" applyFont="1" applyFill="1" applyAlignment="1" applyProtection="1"/>
    <xf numFmtId="0" fontId="1" fillId="0" borderId="0" xfId="0" applyNumberFormat="1" applyFont="1" applyFill="1" applyAlignment="1" applyProtection="1">
      <alignment wrapText="1"/>
    </xf>
    <xf numFmtId="0" fontId="1" fillId="0" borderId="0" xfId="0" applyFont="1" applyFill="1"/>
    <xf numFmtId="0" fontId="1" fillId="0" borderId="0" xfId="0" applyNumberFormat="1" applyFont="1" applyFill="1" applyAlignment="1" applyProtection="1">
      <alignment vertical="center" wrapText="1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wrapText="1"/>
    </xf>
    <xf numFmtId="0" fontId="10" fillId="0" borderId="0" xfId="0" applyNumberFormat="1" applyFont="1" applyFill="1" applyAlignment="1" applyProtection="1">
      <alignment wrapText="1"/>
    </xf>
    <xf numFmtId="0" fontId="10" fillId="0" borderId="0" xfId="0" applyFont="1" applyFill="1" applyAlignment="1">
      <alignment wrapText="1"/>
    </xf>
    <xf numFmtId="0" fontId="16" fillId="0" borderId="0" xfId="0" applyNumberFormat="1" applyFont="1" applyFill="1" applyAlignment="1" applyProtection="1">
      <alignment vertical="center" wrapText="1"/>
    </xf>
    <xf numFmtId="0" fontId="16" fillId="0" borderId="0" xfId="0" applyNumberFormat="1" applyFont="1" applyFill="1" applyAlignment="1" applyProtection="1">
      <alignment wrapText="1"/>
    </xf>
    <xf numFmtId="0" fontId="16" fillId="0" borderId="0" xfId="0" applyFont="1" applyFill="1" applyAlignment="1">
      <alignment wrapText="1"/>
    </xf>
    <xf numFmtId="0" fontId="15" fillId="0" borderId="0" xfId="0" applyNumberFormat="1" applyFont="1" applyFill="1" applyAlignment="1" applyProtection="1">
      <alignment wrapText="1"/>
    </xf>
    <xf numFmtId="0" fontId="15" fillId="0" borderId="0" xfId="0" applyFont="1" applyFill="1" applyAlignment="1">
      <alignment wrapText="1"/>
    </xf>
    <xf numFmtId="0" fontId="18" fillId="0" borderId="0" xfId="0" applyNumberFormat="1" applyFont="1" applyFill="1" applyAlignment="1" applyProtection="1">
      <alignment wrapText="1"/>
    </xf>
    <xf numFmtId="0" fontId="18" fillId="0" borderId="0" xfId="0" applyFont="1" applyFill="1" applyAlignment="1">
      <alignment wrapText="1"/>
    </xf>
    <xf numFmtId="0" fontId="17" fillId="0" borderId="0" xfId="0" applyNumberFormat="1" applyFont="1" applyFill="1" applyAlignment="1" applyProtection="1"/>
    <xf numFmtId="0" fontId="17" fillId="0" borderId="0" xfId="0" applyFont="1" applyFill="1"/>
    <xf numFmtId="0" fontId="14" fillId="0" borderId="0" xfId="0" applyNumberFormat="1" applyFont="1" applyFill="1" applyAlignment="1" applyProtection="1"/>
    <xf numFmtId="0" fontId="15" fillId="0" borderId="0" xfId="0" applyNumberFormat="1" applyFont="1" applyFill="1" applyAlignment="1" applyProtection="1">
      <alignment vertical="top" wrapText="1"/>
    </xf>
    <xf numFmtId="0" fontId="15" fillId="0" borderId="0" xfId="0" applyFont="1" applyFill="1" applyAlignment="1">
      <alignment vertical="top" wrapText="1"/>
    </xf>
    <xf numFmtId="0" fontId="17" fillId="0" borderId="5" xfId="0" applyNumberFormat="1" applyFont="1" applyFill="1" applyBorder="1" applyAlignment="1" applyProtection="1">
      <alignment vertical="center"/>
    </xf>
    <xf numFmtId="0" fontId="17" fillId="0" borderId="5" xfId="0" applyNumberFormat="1" applyFont="1" applyFill="1" applyBorder="1" applyAlignment="1" applyProtection="1">
      <alignment horizontal="right"/>
    </xf>
    <xf numFmtId="0" fontId="20" fillId="0" borderId="6" xfId="0" applyNumberFormat="1" applyFont="1" applyFill="1" applyBorder="1" applyAlignment="1" applyProtection="1">
      <alignment horizontal="center" vertical="center" wrapText="1"/>
    </xf>
    <xf numFmtId="0" fontId="20" fillId="0" borderId="7" xfId="0" applyNumberFormat="1" applyFont="1" applyFill="1" applyBorder="1" applyAlignment="1" applyProtection="1">
      <alignment horizontal="center" vertical="center" wrapText="1"/>
    </xf>
    <xf numFmtId="0" fontId="20" fillId="0" borderId="6" xfId="0" applyNumberFormat="1" applyFont="1" applyFill="1" applyBorder="1" applyAlignment="1" applyProtection="1">
      <alignment horizontal="left" vertical="center" wrapText="1"/>
    </xf>
    <xf numFmtId="4" fontId="21" fillId="0" borderId="6" xfId="0" applyNumberFormat="1" applyFont="1" applyBorder="1" applyAlignment="1">
      <alignment vertical="center" wrapText="1"/>
    </xf>
    <xf numFmtId="164" fontId="21" fillId="0" borderId="6" xfId="0" applyNumberFormat="1" applyFont="1" applyBorder="1" applyAlignment="1">
      <alignment vertical="center" wrapText="1"/>
    </xf>
    <xf numFmtId="0" fontId="20" fillId="0" borderId="6" xfId="0" applyNumberFormat="1" applyFont="1" applyFill="1" applyBorder="1" applyAlignment="1" applyProtection="1">
      <alignment vertical="center" wrapText="1"/>
    </xf>
    <xf numFmtId="4" fontId="22" fillId="0" borderId="6" xfId="0" applyNumberFormat="1" applyFont="1" applyBorder="1" applyAlignment="1">
      <alignment vertical="center" wrapText="1"/>
    </xf>
    <xf numFmtId="164" fontId="22" fillId="0" borderId="6" xfId="0" applyNumberFormat="1" applyFont="1" applyBorder="1" applyAlignment="1">
      <alignment vertical="center" wrapText="1"/>
    </xf>
    <xf numFmtId="0" fontId="17" fillId="0" borderId="6" xfId="0" applyNumberFormat="1" applyFont="1" applyFill="1" applyBorder="1" applyAlignment="1" applyProtection="1">
      <alignment horizontal="center" vertical="center" wrapText="1"/>
    </xf>
    <xf numFmtId="0" fontId="22" fillId="0" borderId="6" xfId="0" applyFont="1" applyBorder="1" applyAlignment="1">
      <alignment wrapText="1"/>
    </xf>
    <xf numFmtId="4" fontId="17" fillId="0" borderId="6" xfId="0" applyNumberFormat="1" applyFont="1" applyFill="1" applyBorder="1" applyAlignment="1" applyProtection="1">
      <alignment vertical="center" wrapText="1"/>
    </xf>
    <xf numFmtId="164" fontId="17" fillId="0" borderId="6" xfId="0" applyNumberFormat="1" applyFont="1" applyFill="1" applyBorder="1" applyAlignment="1" applyProtection="1">
      <alignment vertical="center" wrapText="1"/>
    </xf>
    <xf numFmtId="0" fontId="17" fillId="0" borderId="8" xfId="27" applyFont="1" applyBorder="1" applyAlignment="1" applyProtection="1">
      <alignment vertical="center" wrapText="1"/>
    </xf>
    <xf numFmtId="4" fontId="17" fillId="0" borderId="7" xfId="0" applyNumberFormat="1" applyFont="1" applyFill="1" applyBorder="1" applyAlignment="1" applyProtection="1">
      <alignment vertical="center" wrapText="1"/>
    </xf>
    <xf numFmtId="164" fontId="17" fillId="0" borderId="7" xfId="0" applyNumberFormat="1" applyFont="1" applyFill="1" applyBorder="1" applyAlignment="1" applyProtection="1">
      <alignment vertical="center" wrapText="1"/>
    </xf>
    <xf numFmtId="0" fontId="17" fillId="0" borderId="6" xfId="27" applyFont="1" applyBorder="1" applyAlignment="1" applyProtection="1">
      <alignment vertical="center" wrapText="1"/>
    </xf>
    <xf numFmtId="0" fontId="17" fillId="0" borderId="6" xfId="0" applyNumberFormat="1" applyFont="1" applyFill="1" applyBorder="1" applyAlignment="1" applyProtection="1">
      <alignment vertical="center" wrapText="1"/>
    </xf>
    <xf numFmtId="4" fontId="21" fillId="0" borderId="6" xfId="0" applyNumberFormat="1" applyFont="1" applyBorder="1" applyAlignment="1">
      <alignment vertical="top" wrapText="1"/>
    </xf>
    <xf numFmtId="164" fontId="21" fillId="0" borderId="6" xfId="0" applyNumberFormat="1" applyFont="1" applyBorder="1" applyAlignment="1">
      <alignment vertical="top" wrapText="1"/>
    </xf>
    <xf numFmtId="0" fontId="23" fillId="0" borderId="6" xfId="0" applyNumberFormat="1" applyFont="1" applyFill="1" applyBorder="1" applyAlignment="1" applyProtection="1">
      <alignment horizontal="center" vertical="center" wrapText="1"/>
    </xf>
    <xf numFmtId="0" fontId="23" fillId="0" borderId="6" xfId="0" applyNumberFormat="1" applyFont="1" applyFill="1" applyBorder="1" applyAlignment="1" applyProtection="1">
      <alignment vertical="center" wrapText="1"/>
    </xf>
    <xf numFmtId="4" fontId="24" fillId="0" borderId="6" xfId="0" applyNumberFormat="1" applyFont="1" applyBorder="1" applyAlignment="1">
      <alignment vertical="center" wrapText="1"/>
    </xf>
    <xf numFmtId="164" fontId="24" fillId="0" borderId="6" xfId="0" applyNumberFormat="1" applyFont="1" applyBorder="1" applyAlignment="1">
      <alignment vertical="center" wrapText="1"/>
    </xf>
    <xf numFmtId="0" fontId="17" fillId="0" borderId="6" xfId="0" applyNumberFormat="1" applyFont="1" applyFill="1" applyBorder="1" applyAlignment="1" applyProtection="1">
      <alignment vertical="top" wrapText="1"/>
    </xf>
    <xf numFmtId="0" fontId="17" fillId="0" borderId="0" xfId="0" applyFont="1" applyAlignment="1">
      <alignment vertical="top" wrapText="1"/>
    </xf>
    <xf numFmtId="4" fontId="17" fillId="0" borderId="6" xfId="0" applyNumberFormat="1" applyFont="1" applyFill="1" applyBorder="1" applyAlignment="1" applyProtection="1">
      <alignment horizontal="right" vertical="center" wrapText="1"/>
    </xf>
    <xf numFmtId="164" fontId="17" fillId="0" borderId="6" xfId="0" applyNumberFormat="1" applyFont="1" applyFill="1" applyBorder="1" applyAlignment="1" applyProtection="1">
      <alignment horizontal="right" vertical="center" wrapText="1"/>
    </xf>
    <xf numFmtId="4" fontId="20" fillId="0" borderId="6" xfId="0" applyNumberFormat="1" applyFont="1" applyFill="1" applyBorder="1" applyAlignment="1" applyProtection="1">
      <alignment horizontal="right" vertical="center" wrapText="1"/>
    </xf>
    <xf numFmtId="164" fontId="20" fillId="0" borderId="6" xfId="0" applyNumberFormat="1" applyFont="1" applyFill="1" applyBorder="1" applyAlignment="1" applyProtection="1">
      <alignment horizontal="right" vertical="center" wrapText="1"/>
    </xf>
    <xf numFmtId="0" fontId="20" fillId="0" borderId="6" xfId="0" applyNumberFormat="1" applyFont="1" applyFill="1" applyBorder="1" applyAlignment="1" applyProtection="1">
      <alignment vertical="top" wrapText="1"/>
    </xf>
    <xf numFmtId="0" fontId="17" fillId="0" borderId="6" xfId="0" applyNumberFormat="1" applyFont="1" applyFill="1" applyBorder="1" applyAlignment="1" applyProtection="1">
      <alignment horizontal="left" vertical="center" wrapText="1"/>
    </xf>
    <xf numFmtId="0" fontId="17" fillId="0" borderId="0" xfId="0" applyNumberFormat="1" applyFont="1" applyFill="1" applyBorder="1" applyAlignment="1" applyProtection="1">
      <alignment horizontal="center" vertical="center" wrapText="1"/>
    </xf>
    <xf numFmtId="0" fontId="20" fillId="0" borderId="0" xfId="0" applyFont="1" applyBorder="1" applyAlignment="1">
      <alignment vertical="center" wrapText="1"/>
    </xf>
    <xf numFmtId="164" fontId="21" fillId="0" borderId="0" xfId="0" applyNumberFormat="1" applyFont="1" applyBorder="1" applyAlignment="1">
      <alignment vertical="center" wrapText="1"/>
    </xf>
    <xf numFmtId="0" fontId="17" fillId="0" borderId="0" xfId="0" applyFont="1"/>
    <xf numFmtId="0" fontId="17" fillId="0" borderId="0" xfId="0" applyFont="1" applyAlignment="1">
      <alignment wrapText="1"/>
    </xf>
    <xf numFmtId="4" fontId="26" fillId="0" borderId="6" xfId="0" applyNumberFormat="1" applyFont="1" applyBorder="1" applyAlignment="1">
      <alignment vertical="center" wrapText="1"/>
    </xf>
    <xf numFmtId="0" fontId="20" fillId="0" borderId="6" xfId="0" applyNumberFormat="1" applyFont="1" applyFill="1" applyBorder="1" applyAlignment="1" applyProtection="1">
      <alignment horizontal="left" vertical="top" wrapText="1"/>
    </xf>
    <xf numFmtId="0" fontId="17" fillId="0" borderId="6" xfId="0" applyNumberFormat="1" applyFont="1" applyFill="1" applyBorder="1" applyAlignment="1" applyProtection="1">
      <alignment horizontal="left" wrapText="1"/>
    </xf>
    <xf numFmtId="0" fontId="25" fillId="0" borderId="0" xfId="0" quotePrefix="1" applyNumberFormat="1" applyFont="1" applyFill="1" applyAlignment="1" applyProtection="1">
      <alignment horizontal="center" vertical="center"/>
    </xf>
    <xf numFmtId="0" fontId="25" fillId="0" borderId="0" xfId="0" applyNumberFormat="1" applyFont="1" applyFill="1" applyAlignment="1" applyProtection="1">
      <alignment horizontal="center" vertical="center"/>
    </xf>
    <xf numFmtId="0" fontId="20" fillId="0" borderId="10" xfId="0" applyFont="1" applyBorder="1" applyAlignment="1">
      <alignment vertical="center"/>
    </xf>
    <xf numFmtId="0" fontId="0" fillId="0" borderId="11" xfId="0" applyBorder="1" applyAlignment="1">
      <alignment vertical="center"/>
    </xf>
    <xf numFmtId="0" fontId="20" fillId="0" borderId="6" xfId="0" applyNumberFormat="1" applyFont="1" applyFill="1" applyBorder="1" applyAlignment="1" applyProtection="1">
      <alignment horizontal="center" vertical="center" wrapText="1"/>
    </xf>
    <xf numFmtId="0" fontId="17" fillId="0" borderId="0" xfId="0" applyNumberFormat="1" applyFont="1" applyFill="1" applyAlignment="1" applyProtection="1">
      <alignment horizontal="left" vertical="center" wrapText="1"/>
    </xf>
    <xf numFmtId="0" fontId="20" fillId="0" borderId="9" xfId="0" applyNumberFormat="1" applyFont="1" applyFill="1" applyBorder="1" applyAlignment="1" applyProtection="1">
      <alignment horizontal="center" vertical="center" wrapText="1"/>
    </xf>
    <xf numFmtId="0" fontId="20" fillId="0" borderId="7" xfId="0" applyNumberFormat="1" applyFont="1" applyFill="1" applyBorder="1" applyAlignment="1" applyProtection="1">
      <alignment horizontal="center" vertical="center" wrapText="1"/>
    </xf>
    <xf numFmtId="0" fontId="20" fillId="0" borderId="0" xfId="0" applyNumberFormat="1" applyFont="1" applyFill="1" applyBorder="1" applyAlignment="1" applyProtection="1">
      <alignment horizontal="center"/>
    </xf>
    <xf numFmtId="0" fontId="20" fillId="0" borderId="0" xfId="0" applyNumberFormat="1" applyFont="1" applyFill="1" applyAlignment="1" applyProtection="1">
      <alignment horizontal="center" vertical="top"/>
    </xf>
    <xf numFmtId="0" fontId="25" fillId="0" borderId="0" xfId="0" applyNumberFormat="1" applyFont="1" applyFill="1" applyAlignment="1" applyProtection="1">
      <alignment horizontal="center"/>
    </xf>
  </cellXfs>
  <cellStyles count="57">
    <cellStyle name="20% - Акцент1" xfId="34" hidden="1"/>
    <cellStyle name="20% - Акцент2" xfId="38" hidden="1"/>
    <cellStyle name="20% - Акцент3" xfId="42" hidden="1"/>
    <cellStyle name="20% - Акцент4" xfId="46" hidden="1"/>
    <cellStyle name="20% - Акцент5" xfId="50" hidden="1"/>
    <cellStyle name="20% - Акцент6" xfId="54" hidden="1"/>
    <cellStyle name="40% - Акцент1" xfId="35" hidden="1"/>
    <cellStyle name="40% - Акцент2" xfId="39" hidden="1"/>
    <cellStyle name="40% - Акцент3" xfId="43" hidden="1"/>
    <cellStyle name="40% - Акцент4" xfId="47" hidden="1"/>
    <cellStyle name="40% - Акцент5" xfId="51" hidden="1"/>
    <cellStyle name="40% - Акцент6" xfId="55" hidden="1"/>
    <cellStyle name="60% - Акцент1" xfId="36" hidden="1"/>
    <cellStyle name="60% - Акцент2" xfId="40" hidden="1"/>
    <cellStyle name="60% - Акцент3" xfId="44" hidden="1"/>
    <cellStyle name="60% - Акцент4" xfId="48" hidden="1"/>
    <cellStyle name="60% - Акцент5" xfId="52" hidden="1"/>
    <cellStyle name="60% - Акцент6" xfId="56" hidden="1"/>
    <cellStyle name="Normal_meresha_07" xfId="1"/>
    <cellStyle name="Акцент1" xfId="33" hidden="1"/>
    <cellStyle name="Акцент2" xfId="37" hidden="1"/>
    <cellStyle name="Акцент3" xfId="41" hidden="1"/>
    <cellStyle name="Акцент4" xfId="45" hidden="1"/>
    <cellStyle name="Акцент5" xfId="49" hidden="1"/>
    <cellStyle name="Акцент6" xfId="53" hidden="1"/>
    <cellStyle name="Вывод" xfId="2"/>
    <cellStyle name="Вычисление" xfId="3"/>
    <cellStyle name="Звичайний 10" xfId="4"/>
    <cellStyle name="Звичайний 11" xfId="5"/>
    <cellStyle name="Звичайний 12" xfId="6"/>
    <cellStyle name="Звичайний 13" xfId="7"/>
    <cellStyle name="Звичайний 14" xfId="8"/>
    <cellStyle name="Звичайний 15" xfId="9"/>
    <cellStyle name="Звичайний 16" xfId="10"/>
    <cellStyle name="Звичайний 17" xfId="11"/>
    <cellStyle name="Звичайний 18" xfId="12"/>
    <cellStyle name="Звичайний 19" xfId="13"/>
    <cellStyle name="Звичайний 2" xfId="14"/>
    <cellStyle name="Звичайний 20" xfId="15"/>
    <cellStyle name="Звичайний 3" xfId="16"/>
    <cellStyle name="Звичайний 4" xfId="17"/>
    <cellStyle name="Звичайний 5" xfId="18"/>
    <cellStyle name="Звичайний 6" xfId="19"/>
    <cellStyle name="Звичайний 7" xfId="20"/>
    <cellStyle name="Звичайний 8" xfId="21"/>
    <cellStyle name="Звичайний 9" xfId="22"/>
    <cellStyle name="Итог" xfId="23"/>
    <cellStyle name="Нейтральный" xfId="32" builtinId="28" hidden="1"/>
    <cellStyle name="Нейтральный" xfId="24"/>
    <cellStyle name="Обычный" xfId="0" builtinId="0"/>
    <cellStyle name="Обычный 2" xfId="25"/>
    <cellStyle name="Обычный 3" xfId="26"/>
    <cellStyle name="Обычный_ZV1PIV98" xfId="27"/>
    <cellStyle name="Плохой" xfId="28"/>
    <cellStyle name="Пояснение" xfId="29"/>
    <cellStyle name="Примечание" xfId="30"/>
    <cellStyle name="Стиль 1" xfId="3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Q110"/>
  <sheetViews>
    <sheetView showGridLines="0" showZeros="0" tabSelected="1" view="pageBreakPreview" topLeftCell="A87" zoomScale="80" zoomScaleNormal="100" zoomScaleSheetLayoutView="80" workbookViewId="0">
      <selection activeCell="B91" sqref="B91"/>
    </sheetView>
  </sheetViews>
  <sheetFormatPr defaultColWidth="9.1640625" defaultRowHeight="12.75"/>
  <cols>
    <col min="1" max="1" width="15.33203125" style="1" customWidth="1"/>
    <col min="2" max="2" width="69" style="1" customWidth="1"/>
    <col min="3" max="3" width="21.1640625" style="1" customWidth="1"/>
    <col min="4" max="4" width="20.33203125" style="1" customWidth="1"/>
    <col min="5" max="5" width="19.33203125" style="1" customWidth="1"/>
    <col min="6" max="6" width="16" style="1" customWidth="1"/>
    <col min="7" max="10" width="9.1640625" style="1" customWidth="1"/>
    <col min="11" max="242" width="9.1640625" style="3" customWidth="1"/>
    <col min="243" max="251" width="9.1640625" style="1" customWidth="1"/>
    <col min="252" max="16384" width="9.1640625" style="3"/>
  </cols>
  <sheetData>
    <row r="1" spans="1:251" ht="9.75" customHeight="1">
      <c r="A1" s="18"/>
      <c r="B1" s="18"/>
      <c r="C1" s="18"/>
      <c r="D1" s="18"/>
      <c r="E1" s="18"/>
      <c r="F1" s="18"/>
    </row>
    <row r="2" spans="1:251" ht="110.25" customHeight="1">
      <c r="A2" s="16"/>
      <c r="B2" s="16"/>
      <c r="C2" s="67" t="s">
        <v>96</v>
      </c>
      <c r="D2" s="67"/>
      <c r="E2" s="67"/>
      <c r="F2" s="67"/>
      <c r="K2" s="1"/>
    </row>
    <row r="3" spans="1:251" ht="50.25" customHeight="1">
      <c r="A3" s="72" t="s">
        <v>90</v>
      </c>
      <c r="B3" s="72"/>
      <c r="C3" s="72"/>
      <c r="D3" s="72"/>
      <c r="E3" s="72"/>
      <c r="F3" s="72"/>
    </row>
    <row r="4" spans="1:251" ht="18.75" customHeight="1">
      <c r="A4" s="62" t="s">
        <v>67</v>
      </c>
      <c r="B4" s="63"/>
      <c r="C4" s="63"/>
      <c r="D4" s="63"/>
      <c r="E4" s="63"/>
      <c r="F4" s="63"/>
    </row>
    <row r="5" spans="1:251" ht="5.25" customHeight="1">
      <c r="A5" s="70" t="s">
        <v>93</v>
      </c>
      <c r="B5" s="70"/>
      <c r="C5" s="70"/>
      <c r="D5" s="70"/>
      <c r="E5" s="70"/>
      <c r="F5" s="70"/>
    </row>
    <row r="6" spans="1:251" ht="19.5" customHeight="1">
      <c r="A6" s="71" t="s">
        <v>50</v>
      </c>
      <c r="B6" s="71"/>
      <c r="C6" s="71"/>
      <c r="D6" s="71"/>
      <c r="E6" s="71"/>
      <c r="F6" s="71"/>
    </row>
    <row r="7" spans="1:251" ht="18" customHeight="1">
      <c r="A7" s="3"/>
      <c r="B7" s="21"/>
      <c r="C7" s="21"/>
      <c r="D7" s="21"/>
      <c r="E7" s="21"/>
      <c r="F7" s="22" t="s">
        <v>94</v>
      </c>
    </row>
    <row r="8" spans="1:251" ht="30" customHeight="1">
      <c r="A8" s="66" t="s">
        <v>0</v>
      </c>
      <c r="B8" s="66" t="s">
        <v>48</v>
      </c>
      <c r="C8" s="66" t="s">
        <v>45</v>
      </c>
      <c r="D8" s="68" t="s">
        <v>10</v>
      </c>
      <c r="E8" s="66" t="s">
        <v>11</v>
      </c>
      <c r="F8" s="66"/>
    </row>
    <row r="9" spans="1:251" ht="75.75" customHeight="1">
      <c r="A9" s="66"/>
      <c r="B9" s="66"/>
      <c r="C9" s="66"/>
      <c r="D9" s="69"/>
      <c r="E9" s="23" t="s">
        <v>92</v>
      </c>
      <c r="F9" s="23" t="s">
        <v>91</v>
      </c>
    </row>
    <row r="10" spans="1:251" ht="39.75" customHeight="1">
      <c r="A10" s="23">
        <v>1</v>
      </c>
      <c r="B10" s="23">
        <v>2</v>
      </c>
      <c r="C10" s="23">
        <v>3</v>
      </c>
      <c r="D10" s="24">
        <v>4</v>
      </c>
      <c r="E10" s="23">
        <v>5</v>
      </c>
      <c r="F10" s="23">
        <v>6</v>
      </c>
    </row>
    <row r="11" spans="1:251" s="5" customFormat="1" ht="21" customHeight="1">
      <c r="A11" s="23">
        <v>10000000</v>
      </c>
      <c r="B11" s="25" t="s">
        <v>2</v>
      </c>
      <c r="C11" s="26">
        <f>SUM(C12,C20,C25,C35,C51,)</f>
        <v>34133310</v>
      </c>
      <c r="D11" s="26">
        <f>D12+D20+D25+D35</f>
        <v>34119610</v>
      </c>
      <c r="E11" s="26">
        <f>SUM(E25,E35,E51,)</f>
        <v>13700</v>
      </c>
      <c r="F11" s="26">
        <v>0</v>
      </c>
      <c r="G11" s="4"/>
      <c r="H11" s="4"/>
      <c r="I11" s="4"/>
      <c r="J11" s="4"/>
      <c r="II11" s="4"/>
      <c r="IJ11" s="4"/>
      <c r="IK11" s="4"/>
      <c r="IL11" s="4"/>
      <c r="IM11" s="4"/>
      <c r="IN11" s="4"/>
      <c r="IO11" s="4"/>
      <c r="IP11" s="4"/>
      <c r="IQ11" s="4"/>
    </row>
    <row r="12" spans="1:251" s="11" customFormat="1" ht="52.5" customHeight="1">
      <c r="A12" s="23">
        <v>11000000</v>
      </c>
      <c r="B12" s="28" t="s">
        <v>3</v>
      </c>
      <c r="C12" s="26">
        <f>SUM(D12:E12)</f>
        <v>18094300</v>
      </c>
      <c r="D12" s="26">
        <f>SUM(D14:D19)</f>
        <v>18094300</v>
      </c>
      <c r="E12" s="29"/>
      <c r="F12" s="30"/>
      <c r="G12" s="10"/>
      <c r="H12" s="10"/>
      <c r="I12" s="10"/>
      <c r="J12" s="10"/>
      <c r="II12" s="10"/>
      <c r="IJ12" s="10"/>
      <c r="IK12" s="10"/>
      <c r="IL12" s="10"/>
      <c r="IM12" s="10"/>
      <c r="IN12" s="10"/>
      <c r="IO12" s="10"/>
      <c r="IP12" s="10"/>
      <c r="IQ12" s="10"/>
    </row>
    <row r="13" spans="1:251" s="11" customFormat="1" ht="28.5" customHeight="1">
      <c r="A13" s="23">
        <v>11010000</v>
      </c>
      <c r="B13" s="28" t="s">
        <v>42</v>
      </c>
      <c r="C13" s="26">
        <f>SUM(D14+D15+D16+C19)</f>
        <v>18094300</v>
      </c>
      <c r="D13" s="26">
        <f>SUM(D14+D15+D16+D19)</f>
        <v>18094300</v>
      </c>
      <c r="E13" s="29"/>
      <c r="F13" s="30"/>
      <c r="G13" s="10"/>
      <c r="H13" s="10"/>
      <c r="I13" s="10"/>
      <c r="J13" s="10"/>
      <c r="II13" s="10"/>
      <c r="IJ13" s="10"/>
      <c r="IK13" s="10"/>
      <c r="IL13" s="10"/>
      <c r="IM13" s="10"/>
      <c r="IN13" s="10"/>
      <c r="IO13" s="10"/>
      <c r="IP13" s="10"/>
      <c r="IQ13" s="10"/>
    </row>
    <row r="14" spans="1:251" s="9" customFormat="1" ht="60" customHeight="1">
      <c r="A14" s="31">
        <v>11010100</v>
      </c>
      <c r="B14" s="32" t="s">
        <v>34</v>
      </c>
      <c r="C14" s="29">
        <f t="shared" ref="C14:C19" si="0">SUM(D14:E14)</f>
        <v>12750000</v>
      </c>
      <c r="D14" s="33">
        <v>12750000</v>
      </c>
      <c r="E14" s="33"/>
      <c r="F14" s="34"/>
    </row>
    <row r="15" spans="1:251" s="10" customFormat="1" ht="59.25" customHeight="1">
      <c r="A15" s="31">
        <v>11010400</v>
      </c>
      <c r="B15" s="35" t="s">
        <v>36</v>
      </c>
      <c r="C15" s="29">
        <f t="shared" si="0"/>
        <v>3243100</v>
      </c>
      <c r="D15" s="36">
        <v>3243100</v>
      </c>
      <c r="E15" s="36"/>
      <c r="F15" s="37"/>
    </row>
    <row r="16" spans="1:251" s="11" customFormat="1" ht="55.5" customHeight="1">
      <c r="A16" s="31">
        <v>11010500</v>
      </c>
      <c r="B16" s="38" t="s">
        <v>37</v>
      </c>
      <c r="C16" s="29">
        <f t="shared" si="0"/>
        <v>163200</v>
      </c>
      <c r="D16" s="29">
        <v>163200</v>
      </c>
      <c r="E16" s="29"/>
      <c r="F16" s="30"/>
      <c r="G16" s="10"/>
      <c r="H16" s="10"/>
      <c r="I16" s="10"/>
      <c r="J16" s="10"/>
      <c r="II16" s="10"/>
      <c r="IJ16" s="10"/>
      <c r="IK16" s="10"/>
      <c r="IL16" s="10"/>
      <c r="IM16" s="10"/>
      <c r="IN16" s="10"/>
      <c r="IO16" s="10"/>
      <c r="IP16" s="10"/>
      <c r="IQ16" s="10"/>
    </row>
    <row r="17" spans="1:251" s="11" customFormat="1" ht="20.25" hidden="1" customHeight="1">
      <c r="A17" s="31">
        <v>12000000</v>
      </c>
      <c r="B17" s="32" t="s">
        <v>35</v>
      </c>
      <c r="C17" s="29">
        <f t="shared" si="0"/>
        <v>0</v>
      </c>
      <c r="D17" s="29"/>
      <c r="E17" s="29"/>
      <c r="F17" s="30"/>
      <c r="G17" s="10"/>
      <c r="H17" s="10"/>
      <c r="I17" s="10"/>
      <c r="J17" s="10"/>
      <c r="II17" s="10"/>
      <c r="IJ17" s="10"/>
      <c r="IK17" s="10"/>
      <c r="IL17" s="10"/>
      <c r="IM17" s="10"/>
      <c r="IN17" s="10"/>
      <c r="IO17" s="10"/>
      <c r="IP17" s="10"/>
      <c r="IQ17" s="10"/>
    </row>
    <row r="18" spans="1:251" s="11" customFormat="1" ht="20.25" hidden="1" customHeight="1">
      <c r="A18" s="31" t="s">
        <v>12</v>
      </c>
      <c r="B18" s="39" t="s">
        <v>12</v>
      </c>
      <c r="C18" s="29">
        <f t="shared" si="0"/>
        <v>0</v>
      </c>
      <c r="D18" s="29"/>
      <c r="E18" s="29"/>
      <c r="F18" s="30"/>
      <c r="G18" s="10"/>
      <c r="H18" s="10"/>
      <c r="I18" s="10"/>
      <c r="J18" s="10"/>
      <c r="II18" s="10"/>
      <c r="IJ18" s="10"/>
      <c r="IK18" s="10"/>
      <c r="IL18" s="10"/>
      <c r="IM18" s="10"/>
      <c r="IN18" s="10"/>
      <c r="IO18" s="10"/>
      <c r="IP18" s="10"/>
      <c r="IQ18" s="10"/>
    </row>
    <row r="19" spans="1:251" s="11" customFormat="1" ht="63" customHeight="1">
      <c r="A19" s="31">
        <v>11011300</v>
      </c>
      <c r="B19" s="39" t="s">
        <v>72</v>
      </c>
      <c r="C19" s="29">
        <f t="shared" si="0"/>
        <v>1938000</v>
      </c>
      <c r="D19" s="29">
        <v>1938000</v>
      </c>
      <c r="E19" s="29"/>
      <c r="F19" s="30"/>
      <c r="G19" s="10"/>
      <c r="H19" s="10"/>
      <c r="I19" s="10"/>
      <c r="J19" s="10"/>
      <c r="II19" s="10"/>
      <c r="IJ19" s="10"/>
      <c r="IK19" s="10"/>
      <c r="IL19" s="10"/>
      <c r="IM19" s="10"/>
      <c r="IN19" s="10"/>
      <c r="IO19" s="10"/>
      <c r="IP19" s="10"/>
      <c r="IQ19" s="10"/>
    </row>
    <row r="20" spans="1:251" s="13" customFormat="1" ht="37.5" customHeight="1">
      <c r="A20" s="23">
        <v>13000000</v>
      </c>
      <c r="B20" s="28" t="s">
        <v>56</v>
      </c>
      <c r="C20" s="26">
        <f>SUM(C22+C24)</f>
        <v>10100</v>
      </c>
      <c r="D20" s="26">
        <f>SUM(D22+D24)</f>
        <v>10100</v>
      </c>
      <c r="E20" s="26"/>
      <c r="F20" s="27"/>
      <c r="G20" s="12"/>
      <c r="H20" s="12"/>
      <c r="I20" s="12"/>
      <c r="J20" s="12"/>
      <c r="II20" s="12"/>
      <c r="IJ20" s="12"/>
      <c r="IK20" s="12"/>
      <c r="IL20" s="12"/>
      <c r="IM20" s="12"/>
      <c r="IN20" s="12"/>
      <c r="IO20" s="12"/>
      <c r="IP20" s="12"/>
      <c r="IQ20" s="12"/>
    </row>
    <row r="21" spans="1:251" s="13" customFormat="1" ht="38.25" customHeight="1">
      <c r="A21" s="23">
        <v>13010000</v>
      </c>
      <c r="B21" s="28" t="s">
        <v>57</v>
      </c>
      <c r="C21" s="26">
        <f>C22</f>
        <v>5800</v>
      </c>
      <c r="D21" s="26">
        <f>D22</f>
        <v>5800</v>
      </c>
      <c r="E21" s="26"/>
      <c r="F21" s="27"/>
      <c r="G21" s="12"/>
      <c r="H21" s="12"/>
      <c r="I21" s="12"/>
      <c r="J21" s="12"/>
      <c r="II21" s="12"/>
      <c r="IJ21" s="12"/>
      <c r="IK21" s="12"/>
      <c r="IL21" s="12"/>
      <c r="IM21" s="12"/>
      <c r="IN21" s="12"/>
      <c r="IO21" s="12"/>
      <c r="IP21" s="12"/>
      <c r="IQ21" s="12"/>
    </row>
    <row r="22" spans="1:251" s="11" customFormat="1" ht="95.25" customHeight="1">
      <c r="A22" s="31">
        <v>13010200</v>
      </c>
      <c r="B22" s="39" t="s">
        <v>55</v>
      </c>
      <c r="C22" s="29">
        <f>SUM(D22:E22)</f>
        <v>5800</v>
      </c>
      <c r="D22" s="29">
        <v>5800</v>
      </c>
      <c r="E22" s="29"/>
      <c r="F22" s="30"/>
      <c r="G22" s="10"/>
      <c r="H22" s="10"/>
      <c r="I22" s="10"/>
      <c r="J22" s="10"/>
      <c r="II22" s="10"/>
      <c r="IJ22" s="10"/>
      <c r="IK22" s="10"/>
      <c r="IL22" s="10"/>
      <c r="IM22" s="10"/>
      <c r="IN22" s="10"/>
      <c r="IO22" s="10"/>
      <c r="IP22" s="10"/>
      <c r="IQ22" s="10"/>
    </row>
    <row r="23" spans="1:251" s="20" customFormat="1" ht="40.5" customHeight="1">
      <c r="A23" s="23">
        <v>13030000</v>
      </c>
      <c r="B23" s="28" t="s">
        <v>58</v>
      </c>
      <c r="C23" s="26">
        <f>C24</f>
        <v>4300</v>
      </c>
      <c r="D23" s="26">
        <f>D24</f>
        <v>4300</v>
      </c>
      <c r="E23" s="40"/>
      <c r="F23" s="41"/>
      <c r="G23" s="19"/>
      <c r="H23" s="19"/>
      <c r="I23" s="19"/>
      <c r="J23" s="19"/>
      <c r="II23" s="19"/>
      <c r="IJ23" s="19"/>
      <c r="IK23" s="19"/>
      <c r="IL23" s="19"/>
      <c r="IM23" s="19"/>
      <c r="IN23" s="19"/>
      <c r="IO23" s="19"/>
      <c r="IP23" s="19"/>
      <c r="IQ23" s="19"/>
    </row>
    <row r="24" spans="1:251" s="11" customFormat="1" ht="96" customHeight="1">
      <c r="A24" s="31">
        <v>13030100</v>
      </c>
      <c r="B24" s="46" t="s">
        <v>95</v>
      </c>
      <c r="C24" s="29">
        <f>SUM(D24:E24)</f>
        <v>4300</v>
      </c>
      <c r="D24" s="29">
        <v>4300</v>
      </c>
      <c r="E24" s="29"/>
      <c r="F24" s="30"/>
      <c r="G24" s="10"/>
      <c r="H24" s="10"/>
      <c r="I24" s="10"/>
      <c r="J24" s="10"/>
      <c r="II24" s="10"/>
      <c r="IJ24" s="10"/>
      <c r="IK24" s="10"/>
      <c r="IL24" s="10"/>
      <c r="IM24" s="10"/>
      <c r="IN24" s="10"/>
      <c r="IO24" s="10"/>
      <c r="IP24" s="10"/>
      <c r="IQ24" s="10"/>
    </row>
    <row r="25" spans="1:251" s="13" customFormat="1" ht="20.25" customHeight="1">
      <c r="A25" s="23">
        <v>14000000</v>
      </c>
      <c r="B25" s="28" t="s">
        <v>7</v>
      </c>
      <c r="C25" s="26">
        <f>SUM(C26)</f>
        <v>116800</v>
      </c>
      <c r="D25" s="26">
        <f>SUM(D26)</f>
        <v>116800</v>
      </c>
      <c r="E25" s="26">
        <f>SUM(E28)</f>
        <v>0</v>
      </c>
      <c r="F25" s="27">
        <f>SUM(F28)</f>
        <v>0</v>
      </c>
      <c r="G25" s="12"/>
      <c r="H25" s="12"/>
      <c r="I25" s="12"/>
      <c r="J25" s="12"/>
      <c r="II25" s="12"/>
      <c r="IJ25" s="12"/>
      <c r="IK25" s="12"/>
      <c r="IL25" s="12"/>
      <c r="IM25" s="12"/>
      <c r="IN25" s="12"/>
      <c r="IO25" s="12"/>
      <c r="IP25" s="12"/>
      <c r="IQ25" s="12"/>
    </row>
    <row r="26" spans="1:251" s="13" customFormat="1" ht="64.5" customHeight="1">
      <c r="A26" s="23">
        <v>14040000</v>
      </c>
      <c r="B26" s="28" t="s">
        <v>65</v>
      </c>
      <c r="C26" s="26">
        <f>C27+C28</f>
        <v>116800</v>
      </c>
      <c r="D26" s="26">
        <f>D27+D28</f>
        <v>116800</v>
      </c>
      <c r="E26" s="26"/>
      <c r="F26" s="27"/>
      <c r="G26" s="12"/>
      <c r="H26" s="12"/>
      <c r="I26" s="12"/>
      <c r="J26" s="12"/>
      <c r="II26" s="12"/>
      <c r="IJ26" s="12"/>
      <c r="IK26" s="12"/>
      <c r="IL26" s="12"/>
      <c r="IM26" s="12"/>
      <c r="IN26" s="12"/>
      <c r="IO26" s="12"/>
      <c r="IP26" s="12"/>
      <c r="IQ26" s="12"/>
    </row>
    <row r="27" spans="1:251" s="13" customFormat="1" ht="134.25" customHeight="1">
      <c r="A27" s="31">
        <v>14040100</v>
      </c>
      <c r="B27" s="39" t="s">
        <v>77</v>
      </c>
      <c r="C27" s="29">
        <v>25500</v>
      </c>
      <c r="D27" s="29">
        <v>25500</v>
      </c>
      <c r="E27" s="26"/>
      <c r="F27" s="27"/>
      <c r="G27" s="12"/>
      <c r="H27" s="12"/>
      <c r="I27" s="12"/>
      <c r="J27" s="12"/>
      <c r="II27" s="12"/>
      <c r="IJ27" s="12"/>
      <c r="IK27" s="12"/>
      <c r="IL27" s="12"/>
      <c r="IM27" s="12"/>
      <c r="IN27" s="12"/>
      <c r="IO27" s="12"/>
      <c r="IP27" s="12"/>
      <c r="IQ27" s="12"/>
    </row>
    <row r="28" spans="1:251" s="11" customFormat="1" ht="98.25" customHeight="1">
      <c r="A28" s="31">
        <v>14040200</v>
      </c>
      <c r="B28" s="39" t="s">
        <v>64</v>
      </c>
      <c r="C28" s="29">
        <f>D28</f>
        <v>91300</v>
      </c>
      <c r="D28" s="29">
        <v>91300</v>
      </c>
      <c r="E28" s="29"/>
      <c r="F28" s="30"/>
      <c r="G28" s="10"/>
      <c r="H28" s="10"/>
      <c r="I28" s="10"/>
      <c r="J28" s="10"/>
      <c r="II28" s="10"/>
      <c r="IJ28" s="10"/>
      <c r="IK28" s="10"/>
      <c r="IL28" s="10"/>
      <c r="IM28" s="10"/>
      <c r="IN28" s="10"/>
      <c r="IO28" s="10"/>
      <c r="IP28" s="10"/>
      <c r="IQ28" s="10"/>
    </row>
    <row r="29" spans="1:251" s="11" customFormat="1" ht="29.25" hidden="1" customHeight="1">
      <c r="A29" s="31">
        <v>15000000</v>
      </c>
      <c r="B29" s="39" t="s">
        <v>13</v>
      </c>
      <c r="C29" s="29"/>
      <c r="D29" s="29"/>
      <c r="E29" s="29"/>
      <c r="F29" s="30"/>
      <c r="G29" s="10"/>
      <c r="H29" s="10"/>
      <c r="I29" s="10"/>
      <c r="J29" s="10"/>
      <c r="II29" s="10"/>
      <c r="IJ29" s="10"/>
      <c r="IK29" s="10"/>
      <c r="IL29" s="10"/>
      <c r="IM29" s="10"/>
      <c r="IN29" s="10"/>
      <c r="IO29" s="10"/>
      <c r="IP29" s="10"/>
      <c r="IQ29" s="10"/>
    </row>
    <row r="30" spans="1:251" s="11" customFormat="1" ht="20.25" hidden="1" customHeight="1">
      <c r="A30" s="31" t="s">
        <v>12</v>
      </c>
      <c r="B30" s="39" t="s">
        <v>12</v>
      </c>
      <c r="C30" s="29"/>
      <c r="D30" s="29"/>
      <c r="E30" s="29"/>
      <c r="F30" s="30"/>
      <c r="G30" s="10"/>
      <c r="H30" s="10"/>
      <c r="I30" s="10"/>
      <c r="J30" s="10"/>
      <c r="II30" s="10"/>
      <c r="IJ30" s="10"/>
      <c r="IK30" s="10"/>
      <c r="IL30" s="10"/>
      <c r="IM30" s="10"/>
      <c r="IN30" s="10"/>
      <c r="IO30" s="10"/>
      <c r="IP30" s="10"/>
      <c r="IQ30" s="10"/>
    </row>
    <row r="31" spans="1:251" s="11" customFormat="1" ht="29.25" hidden="1" customHeight="1">
      <c r="A31" s="31">
        <v>16000000</v>
      </c>
      <c r="B31" s="39" t="s">
        <v>14</v>
      </c>
      <c r="C31" s="29"/>
      <c r="D31" s="29"/>
      <c r="E31" s="29"/>
      <c r="F31" s="30"/>
      <c r="G31" s="10"/>
      <c r="H31" s="10"/>
      <c r="I31" s="10"/>
      <c r="J31" s="10"/>
      <c r="II31" s="10"/>
      <c r="IJ31" s="10"/>
      <c r="IK31" s="10"/>
      <c r="IL31" s="10"/>
      <c r="IM31" s="10"/>
      <c r="IN31" s="10"/>
      <c r="IO31" s="10"/>
      <c r="IP31" s="10"/>
      <c r="IQ31" s="10"/>
    </row>
    <row r="32" spans="1:251" s="11" customFormat="1" ht="20.25" hidden="1" customHeight="1">
      <c r="A32" s="31" t="s">
        <v>12</v>
      </c>
      <c r="B32" s="39" t="s">
        <v>12</v>
      </c>
      <c r="C32" s="29"/>
      <c r="D32" s="29"/>
      <c r="E32" s="29"/>
      <c r="F32" s="30"/>
      <c r="G32" s="10"/>
      <c r="H32" s="10"/>
      <c r="I32" s="10"/>
      <c r="J32" s="10"/>
      <c r="II32" s="10"/>
      <c r="IJ32" s="10"/>
      <c r="IK32" s="10"/>
      <c r="IL32" s="10"/>
      <c r="IM32" s="10"/>
      <c r="IN32" s="10"/>
      <c r="IO32" s="10"/>
      <c r="IP32" s="10"/>
      <c r="IQ32" s="10"/>
    </row>
    <row r="33" spans="1:251" s="11" customFormat="1" ht="28.5" hidden="1" customHeight="1">
      <c r="A33" s="31">
        <v>17000000</v>
      </c>
      <c r="B33" s="39" t="s">
        <v>8</v>
      </c>
      <c r="C33" s="29"/>
      <c r="D33" s="29"/>
      <c r="E33" s="29"/>
      <c r="F33" s="30"/>
      <c r="G33" s="10"/>
      <c r="H33" s="10"/>
      <c r="I33" s="10"/>
      <c r="J33" s="10"/>
      <c r="II33" s="10"/>
      <c r="IJ33" s="10"/>
      <c r="IK33" s="10"/>
      <c r="IL33" s="10"/>
      <c r="IM33" s="10"/>
      <c r="IN33" s="10"/>
      <c r="IO33" s="10"/>
      <c r="IP33" s="10"/>
      <c r="IQ33" s="10"/>
    </row>
    <row r="34" spans="1:251" s="11" customFormat="1" ht="20.25" hidden="1" customHeight="1">
      <c r="A34" s="31" t="s">
        <v>12</v>
      </c>
      <c r="B34" s="39" t="s">
        <v>12</v>
      </c>
      <c r="C34" s="29"/>
      <c r="D34" s="29"/>
      <c r="E34" s="29"/>
      <c r="F34" s="30"/>
      <c r="G34" s="10"/>
      <c r="H34" s="10"/>
      <c r="I34" s="10"/>
      <c r="J34" s="10"/>
      <c r="II34" s="10"/>
      <c r="IJ34" s="10"/>
      <c r="IK34" s="10"/>
      <c r="IL34" s="10"/>
      <c r="IM34" s="10"/>
      <c r="IN34" s="10"/>
      <c r="IO34" s="10"/>
      <c r="IP34" s="10"/>
      <c r="IQ34" s="10"/>
    </row>
    <row r="35" spans="1:251" s="13" customFormat="1" ht="56.25" customHeight="1">
      <c r="A35" s="23">
        <v>18000000</v>
      </c>
      <c r="B35" s="28" t="s">
        <v>59</v>
      </c>
      <c r="C35" s="26">
        <f>SUM(C36,C47)</f>
        <v>15898410</v>
      </c>
      <c r="D35" s="26">
        <f>SUM(D36,D47)</f>
        <v>15898410</v>
      </c>
      <c r="E35" s="26">
        <f>SUM(E36,E47)</f>
        <v>0</v>
      </c>
      <c r="F35" s="27">
        <f>SUM(F36,F47)</f>
        <v>0</v>
      </c>
      <c r="G35" s="12"/>
      <c r="H35" s="12"/>
      <c r="I35" s="12"/>
      <c r="J35" s="12"/>
      <c r="II35" s="12"/>
      <c r="IJ35" s="12"/>
      <c r="IK35" s="12"/>
      <c r="IL35" s="12"/>
      <c r="IM35" s="12"/>
      <c r="IN35" s="12"/>
      <c r="IO35" s="12"/>
      <c r="IP35" s="12"/>
      <c r="IQ35" s="12"/>
    </row>
    <row r="36" spans="1:251" s="15" customFormat="1" ht="20.25" customHeight="1">
      <c r="A36" s="42">
        <v>18010000</v>
      </c>
      <c r="B36" s="43" t="s">
        <v>27</v>
      </c>
      <c r="C36" s="44">
        <f>SUM(C38:C46)+C37</f>
        <v>5306500</v>
      </c>
      <c r="D36" s="44">
        <f>D37+D38+D39+D40+D41+D42+D43+D44+D46+D45</f>
        <v>5306500</v>
      </c>
      <c r="E36" s="44">
        <f>SUM(E40:E44)</f>
        <v>0</v>
      </c>
      <c r="F36" s="45">
        <f>SUM(F40:F44)</f>
        <v>0</v>
      </c>
      <c r="G36" s="14"/>
      <c r="H36" s="14"/>
      <c r="I36" s="14"/>
      <c r="J36" s="14"/>
      <c r="II36" s="14"/>
      <c r="IJ36" s="14"/>
      <c r="IK36" s="14"/>
      <c r="IL36" s="14"/>
      <c r="IM36" s="14"/>
      <c r="IN36" s="14"/>
      <c r="IO36" s="14"/>
      <c r="IP36" s="14"/>
      <c r="IQ36" s="14"/>
    </row>
    <row r="37" spans="1:251" s="15" customFormat="1" ht="66.75" customHeight="1">
      <c r="A37" s="31">
        <v>18010100</v>
      </c>
      <c r="B37" s="39" t="s">
        <v>63</v>
      </c>
      <c r="C37" s="29">
        <f>D37</f>
        <v>18200</v>
      </c>
      <c r="D37" s="29">
        <v>18200</v>
      </c>
      <c r="E37" s="44"/>
      <c r="F37" s="45"/>
      <c r="G37" s="14"/>
      <c r="H37" s="14"/>
      <c r="I37" s="14"/>
      <c r="J37" s="14"/>
      <c r="II37" s="14"/>
      <c r="IJ37" s="14"/>
      <c r="IK37" s="14"/>
      <c r="IL37" s="14"/>
      <c r="IM37" s="14"/>
      <c r="IN37" s="14"/>
      <c r="IO37" s="14"/>
      <c r="IP37" s="14"/>
      <c r="IQ37" s="14"/>
    </row>
    <row r="38" spans="1:251" s="15" customFormat="1" ht="59.25" customHeight="1">
      <c r="A38" s="31">
        <v>18010200</v>
      </c>
      <c r="B38" s="46" t="s">
        <v>51</v>
      </c>
      <c r="C38" s="29">
        <f>SUM(D38:E38)</f>
        <v>102000</v>
      </c>
      <c r="D38" s="29">
        <v>102000</v>
      </c>
      <c r="E38" s="44"/>
      <c r="F38" s="45"/>
      <c r="G38" s="14"/>
      <c r="H38" s="14"/>
      <c r="I38" s="14"/>
      <c r="J38" s="14"/>
      <c r="II38" s="14"/>
      <c r="IJ38" s="14"/>
      <c r="IK38" s="14"/>
      <c r="IL38" s="14"/>
      <c r="IM38" s="14"/>
      <c r="IN38" s="14"/>
      <c r="IO38" s="14"/>
      <c r="IP38" s="14"/>
      <c r="IQ38" s="14"/>
    </row>
    <row r="39" spans="1:251" s="15" customFormat="1" ht="57.75" customHeight="1">
      <c r="A39" s="31">
        <v>18010300</v>
      </c>
      <c r="B39" s="46" t="s">
        <v>30</v>
      </c>
      <c r="C39" s="29">
        <f t="shared" ref="C39:C45" si="1">SUM(D39:E39)</f>
        <v>98000</v>
      </c>
      <c r="D39" s="29">
        <v>98000</v>
      </c>
      <c r="E39" s="44"/>
      <c r="F39" s="45"/>
      <c r="G39" s="14"/>
      <c r="H39" s="14"/>
      <c r="I39" s="14"/>
      <c r="J39" s="14"/>
      <c r="II39" s="14"/>
      <c r="IJ39" s="14"/>
      <c r="IK39" s="14"/>
      <c r="IL39" s="14"/>
      <c r="IM39" s="14"/>
      <c r="IN39" s="14"/>
      <c r="IO39" s="14"/>
      <c r="IP39" s="14"/>
      <c r="IQ39" s="14"/>
    </row>
    <row r="40" spans="1:251" s="11" customFormat="1" ht="59.25" customHeight="1">
      <c r="A40" s="31">
        <v>18010400</v>
      </c>
      <c r="B40" s="46" t="s">
        <v>18</v>
      </c>
      <c r="C40" s="29">
        <f t="shared" si="1"/>
        <v>458000</v>
      </c>
      <c r="D40" s="29">
        <v>458000</v>
      </c>
      <c r="E40" s="29"/>
      <c r="F40" s="30"/>
      <c r="G40" s="10"/>
      <c r="H40" s="10"/>
      <c r="I40" s="10"/>
      <c r="J40" s="10"/>
      <c r="II40" s="10"/>
      <c r="IJ40" s="10"/>
      <c r="IK40" s="10"/>
      <c r="IL40" s="10"/>
      <c r="IM40" s="10"/>
      <c r="IN40" s="10"/>
      <c r="IO40" s="10"/>
      <c r="IP40" s="10"/>
      <c r="IQ40" s="10"/>
    </row>
    <row r="41" spans="1:251" s="11" customFormat="1" ht="24" customHeight="1">
      <c r="A41" s="31">
        <v>18010500</v>
      </c>
      <c r="B41" s="39" t="s">
        <v>19</v>
      </c>
      <c r="C41" s="29">
        <f t="shared" si="1"/>
        <v>507000</v>
      </c>
      <c r="D41" s="29">
        <v>507000</v>
      </c>
      <c r="E41" s="29"/>
      <c r="F41" s="30"/>
      <c r="G41" s="10"/>
      <c r="H41" s="10"/>
      <c r="I41" s="10"/>
      <c r="J41" s="10"/>
      <c r="II41" s="10"/>
      <c r="IJ41" s="10"/>
      <c r="IK41" s="10"/>
      <c r="IL41" s="10"/>
      <c r="IM41" s="10"/>
      <c r="IN41" s="10"/>
      <c r="IO41" s="10"/>
      <c r="IP41" s="10"/>
      <c r="IQ41" s="10"/>
    </row>
    <row r="42" spans="1:251" s="11" customFormat="1" ht="24" customHeight="1">
      <c r="A42" s="31">
        <v>18010600</v>
      </c>
      <c r="B42" s="39" t="s">
        <v>20</v>
      </c>
      <c r="C42" s="29">
        <f t="shared" si="1"/>
        <v>1176700</v>
      </c>
      <c r="D42" s="29">
        <v>1176700</v>
      </c>
      <c r="E42" s="29"/>
      <c r="F42" s="30"/>
      <c r="G42" s="10"/>
      <c r="H42" s="10"/>
      <c r="I42" s="10"/>
      <c r="J42" s="10"/>
      <c r="II42" s="10"/>
      <c r="IJ42" s="10"/>
      <c r="IK42" s="10"/>
      <c r="IL42" s="10"/>
      <c r="IM42" s="10"/>
      <c r="IN42" s="10"/>
      <c r="IO42" s="10"/>
      <c r="IP42" s="10"/>
      <c r="IQ42" s="10"/>
    </row>
    <row r="43" spans="1:251" s="11" customFormat="1" ht="21" customHeight="1">
      <c r="A43" s="31">
        <v>18010700</v>
      </c>
      <c r="B43" s="39" t="s">
        <v>21</v>
      </c>
      <c r="C43" s="29">
        <f t="shared" si="1"/>
        <v>2407700</v>
      </c>
      <c r="D43" s="29">
        <v>2407700</v>
      </c>
      <c r="E43" s="29"/>
      <c r="F43" s="30"/>
      <c r="G43" s="10"/>
      <c r="H43" s="10"/>
      <c r="I43" s="10"/>
      <c r="J43" s="10"/>
      <c r="II43" s="10"/>
      <c r="IJ43" s="10"/>
      <c r="IK43" s="10"/>
      <c r="IL43" s="10"/>
      <c r="IM43" s="10"/>
      <c r="IN43" s="10"/>
      <c r="IO43" s="10"/>
      <c r="IP43" s="10"/>
      <c r="IQ43" s="10"/>
    </row>
    <row r="44" spans="1:251" s="11" customFormat="1" ht="24.75" customHeight="1">
      <c r="A44" s="31">
        <v>18010900</v>
      </c>
      <c r="B44" s="39" t="s">
        <v>22</v>
      </c>
      <c r="C44" s="29">
        <f t="shared" si="1"/>
        <v>538900</v>
      </c>
      <c r="D44" s="29">
        <v>538900</v>
      </c>
      <c r="E44" s="29"/>
      <c r="F44" s="30"/>
      <c r="G44" s="10"/>
      <c r="H44" s="10"/>
      <c r="I44" s="10"/>
      <c r="J44" s="10"/>
      <c r="II44" s="10"/>
      <c r="IJ44" s="10"/>
      <c r="IK44" s="10"/>
      <c r="IL44" s="10"/>
      <c r="IM44" s="10"/>
      <c r="IN44" s="10"/>
      <c r="IO44" s="10"/>
      <c r="IP44" s="10"/>
      <c r="IQ44" s="10"/>
    </row>
    <row r="45" spans="1:251" s="11" customFormat="1" ht="30" hidden="1" customHeight="1">
      <c r="A45" s="31">
        <v>18011000</v>
      </c>
      <c r="B45" s="61" t="s">
        <v>88</v>
      </c>
      <c r="C45" s="29">
        <f t="shared" si="1"/>
        <v>0</v>
      </c>
      <c r="D45" s="29">
        <v>0</v>
      </c>
      <c r="E45" s="29"/>
      <c r="F45" s="30"/>
      <c r="G45" s="10"/>
      <c r="H45" s="10"/>
      <c r="I45" s="10"/>
      <c r="J45" s="10"/>
      <c r="II45" s="10"/>
      <c r="IJ45" s="10"/>
      <c r="IK45" s="10"/>
      <c r="IL45" s="10"/>
      <c r="IM45" s="10"/>
      <c r="IN45" s="10"/>
      <c r="IO45" s="10"/>
      <c r="IP45" s="10"/>
      <c r="IQ45" s="10"/>
    </row>
    <row r="46" spans="1:251" s="11" customFormat="1" ht="23.25" hidden="1" customHeight="1">
      <c r="A46" s="31">
        <v>18011100</v>
      </c>
      <c r="B46" s="39" t="s">
        <v>38</v>
      </c>
      <c r="C46" s="29">
        <f>SUM(D46:E46)</f>
        <v>0</v>
      </c>
      <c r="D46" s="29"/>
      <c r="E46" s="29"/>
      <c r="F46" s="30"/>
      <c r="G46" s="10"/>
      <c r="H46" s="10"/>
      <c r="I46" s="10"/>
      <c r="J46" s="10"/>
      <c r="II46" s="10"/>
      <c r="IJ46" s="10"/>
      <c r="IK46" s="10"/>
      <c r="IL46" s="10"/>
      <c r="IM46" s="10"/>
      <c r="IN46" s="10"/>
      <c r="IO46" s="10"/>
      <c r="IP46" s="10"/>
      <c r="IQ46" s="10"/>
    </row>
    <row r="47" spans="1:251" s="15" customFormat="1" ht="20.25" customHeight="1">
      <c r="A47" s="42">
        <v>18050000</v>
      </c>
      <c r="B47" s="43" t="s">
        <v>23</v>
      </c>
      <c r="C47" s="26">
        <f>SUM(C48:C50)</f>
        <v>10591910</v>
      </c>
      <c r="D47" s="26">
        <f>SUM(D48:D50)</f>
        <v>10591910</v>
      </c>
      <c r="E47" s="44">
        <f>SUM(E50)</f>
        <v>0</v>
      </c>
      <c r="F47" s="45">
        <f>SUM(F50)</f>
        <v>0</v>
      </c>
      <c r="G47" s="14"/>
      <c r="H47" s="14"/>
      <c r="I47" s="14"/>
      <c r="J47" s="14"/>
      <c r="II47" s="14"/>
      <c r="IJ47" s="14"/>
      <c r="IK47" s="14"/>
      <c r="IL47" s="14"/>
      <c r="IM47" s="14"/>
      <c r="IN47" s="14"/>
      <c r="IO47" s="14"/>
      <c r="IP47" s="14"/>
      <c r="IQ47" s="14"/>
    </row>
    <row r="48" spans="1:251" s="15" customFormat="1" ht="20.25" hidden="1" customHeight="1">
      <c r="A48" s="31">
        <v>18050300</v>
      </c>
      <c r="B48" s="39" t="s">
        <v>73</v>
      </c>
      <c r="C48" s="29">
        <f>D48</f>
        <v>0</v>
      </c>
      <c r="D48" s="29">
        <v>0</v>
      </c>
      <c r="E48" s="44"/>
      <c r="F48" s="45"/>
      <c r="G48" s="14"/>
      <c r="H48" s="14"/>
      <c r="I48" s="14"/>
      <c r="J48" s="14"/>
      <c r="II48" s="14"/>
      <c r="IJ48" s="14"/>
      <c r="IK48" s="14"/>
      <c r="IL48" s="14"/>
      <c r="IM48" s="14"/>
      <c r="IN48" s="14"/>
      <c r="IO48" s="14"/>
      <c r="IP48" s="14"/>
      <c r="IQ48" s="14"/>
    </row>
    <row r="49" spans="1:251" s="15" customFormat="1" ht="24" customHeight="1">
      <c r="A49" s="31">
        <v>18050400</v>
      </c>
      <c r="B49" s="39" t="s">
        <v>17</v>
      </c>
      <c r="C49" s="29">
        <f>SUM(D49:E49)</f>
        <v>4749010</v>
      </c>
      <c r="D49" s="29">
        <v>4749010</v>
      </c>
      <c r="E49" s="44"/>
      <c r="F49" s="45"/>
      <c r="G49" s="14"/>
      <c r="H49" s="14"/>
      <c r="I49" s="14"/>
      <c r="J49" s="14"/>
      <c r="II49" s="14"/>
      <c r="IJ49" s="14"/>
      <c r="IK49" s="14"/>
      <c r="IL49" s="14"/>
      <c r="IM49" s="14"/>
      <c r="IN49" s="14"/>
      <c r="IO49" s="14"/>
      <c r="IP49" s="14"/>
      <c r="IQ49" s="14"/>
    </row>
    <row r="50" spans="1:251" s="11" customFormat="1" ht="96.75" customHeight="1">
      <c r="A50" s="31">
        <v>18050500</v>
      </c>
      <c r="B50" s="47" t="s">
        <v>26</v>
      </c>
      <c r="C50" s="29">
        <f>SUM(D50:E50)</f>
        <v>5842900</v>
      </c>
      <c r="D50" s="29">
        <v>5842900</v>
      </c>
      <c r="E50" s="29"/>
      <c r="F50" s="30"/>
      <c r="G50" s="10"/>
      <c r="H50" s="10"/>
      <c r="I50" s="10"/>
      <c r="J50" s="10"/>
      <c r="II50" s="10"/>
      <c r="IJ50" s="10"/>
      <c r="IK50" s="10"/>
      <c r="IL50" s="10"/>
      <c r="IM50" s="10"/>
      <c r="IN50" s="10"/>
      <c r="IO50" s="10"/>
      <c r="IP50" s="10"/>
      <c r="IQ50" s="10"/>
    </row>
    <row r="51" spans="1:251" s="13" customFormat="1" ht="18" customHeight="1">
      <c r="A51" s="23">
        <v>19000000</v>
      </c>
      <c r="B51" s="28" t="s">
        <v>4</v>
      </c>
      <c r="C51" s="26">
        <f>SUM(C52)</f>
        <v>13700</v>
      </c>
      <c r="D51" s="26">
        <f t="shared" ref="D51:F52" si="2">SUM(D52)</f>
        <v>0</v>
      </c>
      <c r="E51" s="26">
        <f t="shared" si="2"/>
        <v>13700</v>
      </c>
      <c r="F51" s="27">
        <f t="shared" si="2"/>
        <v>0</v>
      </c>
      <c r="G51" s="12"/>
      <c r="H51" s="12"/>
      <c r="I51" s="12"/>
      <c r="J51" s="12"/>
      <c r="II51" s="12"/>
      <c r="IJ51" s="12"/>
      <c r="IK51" s="12"/>
      <c r="IL51" s="12"/>
      <c r="IM51" s="12"/>
      <c r="IN51" s="12"/>
      <c r="IO51" s="12"/>
      <c r="IP51" s="12"/>
      <c r="IQ51" s="12"/>
    </row>
    <row r="52" spans="1:251" s="15" customFormat="1" ht="20.25" customHeight="1">
      <c r="A52" s="42">
        <v>19010000</v>
      </c>
      <c r="B52" s="43" t="s">
        <v>24</v>
      </c>
      <c r="C52" s="26">
        <f>SUM(C53+C56)</f>
        <v>13700</v>
      </c>
      <c r="D52" s="26">
        <f t="shared" si="2"/>
        <v>0</v>
      </c>
      <c r="E52" s="26">
        <f>SUM(E53+E56)</f>
        <v>13700</v>
      </c>
      <c r="F52" s="45">
        <f t="shared" si="2"/>
        <v>0</v>
      </c>
      <c r="G52" s="14"/>
      <c r="H52" s="14"/>
      <c r="I52" s="14"/>
      <c r="J52" s="14"/>
      <c r="II52" s="14"/>
      <c r="IJ52" s="14"/>
      <c r="IK52" s="14"/>
      <c r="IL52" s="14"/>
      <c r="IM52" s="14"/>
      <c r="IN52" s="14"/>
      <c r="IO52" s="14"/>
      <c r="IP52" s="14"/>
      <c r="IQ52" s="14"/>
    </row>
    <row r="53" spans="1:251" s="11" customFormat="1" ht="98.25" customHeight="1">
      <c r="A53" s="31">
        <v>19010100</v>
      </c>
      <c r="B53" s="39" t="s">
        <v>68</v>
      </c>
      <c r="C53" s="29">
        <f>SUM(D53:E53)</f>
        <v>400</v>
      </c>
      <c r="D53" s="29"/>
      <c r="E53" s="29">
        <v>400</v>
      </c>
      <c r="F53" s="30"/>
      <c r="G53" s="10"/>
      <c r="H53" s="10"/>
      <c r="I53" s="10"/>
      <c r="J53" s="10"/>
      <c r="II53" s="10"/>
      <c r="IJ53" s="10"/>
      <c r="IK53" s="10"/>
      <c r="IL53" s="10"/>
      <c r="IM53" s="10"/>
      <c r="IN53" s="10"/>
      <c r="IO53" s="10"/>
      <c r="IP53" s="10"/>
      <c r="IQ53" s="10"/>
    </row>
    <row r="54" spans="1:251" s="15" customFormat="1" ht="20.25" hidden="1" customHeight="1">
      <c r="A54" s="42"/>
      <c r="B54" s="43"/>
      <c r="C54" s="29">
        <f>SUM(D54:E54)</f>
        <v>0</v>
      </c>
      <c r="D54" s="44"/>
      <c r="E54" s="44"/>
      <c r="F54" s="45"/>
      <c r="G54" s="14"/>
      <c r="H54" s="14"/>
      <c r="I54" s="14"/>
      <c r="J54" s="14"/>
      <c r="II54" s="14"/>
      <c r="IJ54" s="14"/>
      <c r="IK54" s="14"/>
      <c r="IL54" s="14"/>
      <c r="IM54" s="14"/>
      <c r="IN54" s="14"/>
      <c r="IO54" s="14"/>
      <c r="IP54" s="14"/>
      <c r="IQ54" s="14"/>
    </row>
    <row r="55" spans="1:251" s="11" customFormat="1" ht="20.25" hidden="1" customHeight="1">
      <c r="A55" s="31" t="s">
        <v>12</v>
      </c>
      <c r="B55" s="39" t="s">
        <v>12</v>
      </c>
      <c r="C55" s="29">
        <f>SUM(D55:E55)</f>
        <v>0</v>
      </c>
      <c r="D55" s="29"/>
      <c r="E55" s="29"/>
      <c r="F55" s="30"/>
      <c r="G55" s="10"/>
      <c r="H55" s="10"/>
      <c r="I55" s="10"/>
      <c r="J55" s="10"/>
      <c r="II55" s="10"/>
      <c r="IJ55" s="10"/>
      <c r="IK55" s="10"/>
      <c r="IL55" s="10"/>
      <c r="IM55" s="10"/>
      <c r="IN55" s="10"/>
      <c r="IO55" s="10"/>
      <c r="IP55" s="10"/>
      <c r="IQ55" s="10"/>
    </row>
    <row r="56" spans="1:251" s="11" customFormat="1" ht="41.25" customHeight="1">
      <c r="A56" s="31">
        <v>19010200</v>
      </c>
      <c r="B56" s="39" t="s">
        <v>47</v>
      </c>
      <c r="C56" s="29">
        <f>SUM(D56:E56)</f>
        <v>13300</v>
      </c>
      <c r="D56" s="29"/>
      <c r="E56" s="29">
        <v>13300</v>
      </c>
      <c r="F56" s="30"/>
      <c r="G56" s="10"/>
      <c r="H56" s="10"/>
      <c r="I56" s="10"/>
      <c r="J56" s="10"/>
      <c r="II56" s="10"/>
      <c r="IJ56" s="10"/>
      <c r="IK56" s="10"/>
      <c r="IL56" s="10"/>
      <c r="IM56" s="10"/>
      <c r="IN56" s="10"/>
      <c r="IO56" s="10"/>
      <c r="IP56" s="10"/>
      <c r="IQ56" s="10"/>
    </row>
    <row r="57" spans="1:251" s="6" customFormat="1" ht="17.25" customHeight="1">
      <c r="A57" s="23">
        <v>20000000</v>
      </c>
      <c r="B57" s="25" t="s">
        <v>5</v>
      </c>
      <c r="C57" s="26">
        <f>SUM(D57+E57)</f>
        <v>473497</v>
      </c>
      <c r="D57" s="26">
        <f>SUM(D58+D61+D74)</f>
        <v>90390</v>
      </c>
      <c r="E57" s="26">
        <f>SUM(E61+E77)</f>
        <v>383107</v>
      </c>
      <c r="F57" s="45">
        <f>SUM(F61)</f>
        <v>0</v>
      </c>
      <c r="G57" s="2"/>
      <c r="H57" s="2"/>
      <c r="I57" s="2"/>
      <c r="J57" s="2"/>
      <c r="II57" s="2"/>
      <c r="IJ57" s="2"/>
      <c r="IK57" s="2"/>
      <c r="IL57" s="2"/>
      <c r="IM57" s="2"/>
      <c r="IN57" s="2"/>
      <c r="IO57" s="2"/>
      <c r="IP57" s="2"/>
      <c r="IQ57" s="2"/>
    </row>
    <row r="58" spans="1:251" s="6" customFormat="1" ht="36.75" hidden="1" customHeight="1">
      <c r="A58" s="23">
        <v>21000000</v>
      </c>
      <c r="B58" s="25" t="s">
        <v>74</v>
      </c>
      <c r="C58" s="26">
        <f>C59</f>
        <v>0</v>
      </c>
      <c r="D58" s="26">
        <f>D59</f>
        <v>0</v>
      </c>
      <c r="E58" s="44"/>
      <c r="F58" s="45"/>
      <c r="G58" s="2"/>
      <c r="H58" s="2"/>
      <c r="I58" s="2"/>
      <c r="J58" s="2"/>
      <c r="II58" s="2"/>
      <c r="IJ58" s="2"/>
      <c r="IK58" s="2"/>
      <c r="IL58" s="2"/>
      <c r="IM58" s="2"/>
      <c r="IN58" s="2"/>
      <c r="IO58" s="2"/>
      <c r="IP58" s="2"/>
      <c r="IQ58" s="2"/>
    </row>
    <row r="59" spans="1:251" s="6" customFormat="1" ht="17.25" hidden="1" customHeight="1">
      <c r="A59" s="23">
        <v>21080000</v>
      </c>
      <c r="B59" s="25" t="s">
        <v>75</v>
      </c>
      <c r="C59" s="26"/>
      <c r="D59" s="26"/>
      <c r="E59" s="44"/>
      <c r="F59" s="45"/>
      <c r="G59" s="2"/>
      <c r="H59" s="2"/>
      <c r="I59" s="2"/>
      <c r="J59" s="2"/>
      <c r="II59" s="2"/>
      <c r="IJ59" s="2"/>
      <c r="IK59" s="2"/>
      <c r="IL59" s="2"/>
      <c r="IM59" s="2"/>
      <c r="IN59" s="2"/>
      <c r="IO59" s="2"/>
      <c r="IP59" s="2"/>
      <c r="IQ59" s="2"/>
    </row>
    <row r="60" spans="1:251" s="6" customFormat="1" ht="27" hidden="1" customHeight="1">
      <c r="A60" s="31">
        <v>21081100</v>
      </c>
      <c r="B60" s="53" t="s">
        <v>76</v>
      </c>
      <c r="C60" s="29">
        <f>D60</f>
        <v>0</v>
      </c>
      <c r="D60" s="29"/>
      <c r="E60" s="59"/>
      <c r="F60" s="45"/>
      <c r="G60" s="2"/>
      <c r="H60" s="2"/>
      <c r="I60" s="2"/>
      <c r="J60" s="2"/>
      <c r="II60" s="2"/>
      <c r="IJ60" s="2"/>
      <c r="IK60" s="2"/>
      <c r="IL60" s="2"/>
      <c r="IM60" s="2"/>
      <c r="IN60" s="2"/>
      <c r="IO60" s="2"/>
      <c r="IP60" s="2"/>
      <c r="IQ60" s="2"/>
    </row>
    <row r="61" spans="1:251" s="13" customFormat="1" ht="40.5" customHeight="1">
      <c r="A61" s="23">
        <v>22000000</v>
      </c>
      <c r="B61" s="28" t="s">
        <v>6</v>
      </c>
      <c r="C61" s="26">
        <f>C71+C64</f>
        <v>90390</v>
      </c>
      <c r="D61" s="26">
        <f>D71+D64</f>
        <v>90390</v>
      </c>
      <c r="E61" s="26">
        <f>SUM(E64,E71)</f>
        <v>0</v>
      </c>
      <c r="F61" s="45">
        <f>SUM(,F71)</f>
        <v>0</v>
      </c>
      <c r="G61" s="12"/>
      <c r="H61" s="12"/>
      <c r="I61" s="12"/>
      <c r="J61" s="12"/>
      <c r="II61" s="12"/>
      <c r="IJ61" s="12"/>
      <c r="IK61" s="12"/>
      <c r="IL61" s="12"/>
      <c r="IM61" s="12"/>
      <c r="IN61" s="12"/>
      <c r="IO61" s="12"/>
      <c r="IP61" s="12"/>
      <c r="IQ61" s="12"/>
    </row>
    <row r="62" spans="1:251" s="13" customFormat="1" ht="49.5" hidden="1" customHeight="1">
      <c r="A62" s="23">
        <v>22080000</v>
      </c>
      <c r="B62" s="28" t="s">
        <v>53</v>
      </c>
      <c r="C62" s="26">
        <f>SUM(C63)</f>
        <v>5904</v>
      </c>
      <c r="D62" s="26">
        <f>SUM(D63)</f>
        <v>5904</v>
      </c>
      <c r="E62" s="26"/>
      <c r="F62" s="27"/>
      <c r="G62" s="12"/>
      <c r="H62" s="12"/>
      <c r="I62" s="12"/>
      <c r="J62" s="12"/>
      <c r="II62" s="12"/>
      <c r="IJ62" s="12"/>
      <c r="IK62" s="12"/>
      <c r="IL62" s="12"/>
      <c r="IM62" s="12"/>
      <c r="IN62" s="12"/>
      <c r="IO62" s="12"/>
      <c r="IP62" s="12"/>
      <c r="IQ62" s="12"/>
    </row>
    <row r="63" spans="1:251" s="11" customFormat="1" ht="19.5" hidden="1" customHeight="1">
      <c r="A63" s="31">
        <v>22080400</v>
      </c>
      <c r="B63" s="39" t="s">
        <v>52</v>
      </c>
      <c r="C63" s="29">
        <f>SUM(D63)</f>
        <v>5904</v>
      </c>
      <c r="D63" s="29">
        <v>5904</v>
      </c>
      <c r="E63" s="29"/>
      <c r="F63" s="30"/>
      <c r="G63" s="10"/>
      <c r="H63" s="10"/>
      <c r="I63" s="10"/>
      <c r="J63" s="10"/>
      <c r="II63" s="10"/>
      <c r="IJ63" s="10"/>
      <c r="IK63" s="10"/>
      <c r="IL63" s="10"/>
      <c r="IM63" s="10"/>
      <c r="IN63" s="10"/>
      <c r="IO63" s="10"/>
      <c r="IP63" s="10"/>
      <c r="IQ63" s="10"/>
    </row>
    <row r="64" spans="1:251" s="15" customFormat="1" ht="17.25" customHeight="1">
      <c r="A64" s="42">
        <v>22010000</v>
      </c>
      <c r="B64" s="43" t="s">
        <v>29</v>
      </c>
      <c r="C64" s="26">
        <f>SUM(C65:C70)</f>
        <v>90330</v>
      </c>
      <c r="D64" s="26">
        <f>SUM(D65:D70)</f>
        <v>90330</v>
      </c>
      <c r="E64" s="44"/>
      <c r="F64" s="45">
        <f>SUM(F66)</f>
        <v>0</v>
      </c>
      <c r="G64" s="14"/>
      <c r="H64" s="14"/>
      <c r="I64" s="14"/>
      <c r="J64" s="14"/>
      <c r="II64" s="14"/>
      <c r="IJ64" s="14"/>
      <c r="IK64" s="14"/>
      <c r="IL64" s="14"/>
      <c r="IM64" s="14"/>
      <c r="IN64" s="14"/>
      <c r="IO64" s="14"/>
      <c r="IP64" s="14"/>
      <c r="IQ64" s="14"/>
    </row>
    <row r="65" spans="1:251" s="15" customFormat="1" ht="76.5" customHeight="1">
      <c r="A65" s="31">
        <v>22010300</v>
      </c>
      <c r="B65" s="39" t="s">
        <v>84</v>
      </c>
      <c r="C65" s="29">
        <v>2730</v>
      </c>
      <c r="D65" s="29">
        <v>2730</v>
      </c>
      <c r="E65" s="44"/>
      <c r="F65" s="45"/>
      <c r="G65" s="14"/>
      <c r="H65" s="14"/>
      <c r="I65" s="14"/>
      <c r="J65" s="14"/>
      <c r="II65" s="14"/>
      <c r="IJ65" s="14"/>
      <c r="IK65" s="14"/>
      <c r="IL65" s="14"/>
      <c r="IM65" s="14"/>
      <c r="IN65" s="14"/>
      <c r="IO65" s="14"/>
      <c r="IP65" s="14"/>
      <c r="IQ65" s="14"/>
    </row>
    <row r="66" spans="1:251" s="11" customFormat="1" ht="26.25" customHeight="1">
      <c r="A66" s="31">
        <v>22012500</v>
      </c>
      <c r="B66" s="39" t="s">
        <v>28</v>
      </c>
      <c r="C66" s="29">
        <v>12100</v>
      </c>
      <c r="D66" s="29">
        <v>12100</v>
      </c>
      <c r="E66" s="29"/>
      <c r="F66" s="30"/>
      <c r="G66" s="10"/>
      <c r="H66" s="10"/>
      <c r="I66" s="10"/>
      <c r="J66" s="10"/>
      <c r="II66" s="10"/>
      <c r="IJ66" s="10"/>
      <c r="IK66" s="10"/>
      <c r="IL66" s="10"/>
      <c r="IM66" s="10"/>
      <c r="IN66" s="10"/>
      <c r="IO66" s="10"/>
      <c r="IP66" s="10"/>
      <c r="IQ66" s="10"/>
    </row>
    <row r="67" spans="1:251" s="11" customFormat="1" ht="20.25" hidden="1" customHeight="1">
      <c r="A67" s="42">
        <v>22100000</v>
      </c>
      <c r="B67" s="43" t="s">
        <v>9</v>
      </c>
      <c r="C67" s="44">
        <f>SUM(C68)</f>
        <v>0</v>
      </c>
      <c r="D67" s="44">
        <f>SUM(D68)</f>
        <v>0</v>
      </c>
      <c r="E67" s="29"/>
      <c r="F67" s="30"/>
      <c r="G67" s="10"/>
      <c r="H67" s="10"/>
      <c r="I67" s="10"/>
      <c r="J67" s="10"/>
      <c r="II67" s="10"/>
      <c r="IJ67" s="10"/>
      <c r="IK67" s="10"/>
      <c r="IL67" s="10"/>
      <c r="IM67" s="10"/>
      <c r="IN67" s="10"/>
      <c r="IO67" s="10"/>
      <c r="IP67" s="10"/>
      <c r="IQ67" s="10"/>
    </row>
    <row r="68" spans="1:251" s="11" customFormat="1" ht="28.5" hidden="1" customHeight="1">
      <c r="A68" s="31">
        <v>22130002</v>
      </c>
      <c r="B68" s="39" t="s">
        <v>31</v>
      </c>
      <c r="C68" s="29">
        <f>SUM(D68:E68)</f>
        <v>0</v>
      </c>
      <c r="D68" s="29"/>
      <c r="E68" s="48"/>
      <c r="F68" s="49"/>
      <c r="G68" s="10"/>
      <c r="H68" s="10"/>
      <c r="I68" s="10"/>
      <c r="J68" s="10"/>
      <c r="II68" s="10"/>
      <c r="IJ68" s="10"/>
      <c r="IK68" s="10"/>
      <c r="IL68" s="10"/>
      <c r="IM68" s="10"/>
      <c r="IN68" s="10"/>
      <c r="IO68" s="10"/>
      <c r="IP68" s="10"/>
      <c r="IQ68" s="10"/>
    </row>
    <row r="69" spans="1:251" s="11" customFormat="1" ht="20.25" hidden="1" customHeight="1">
      <c r="A69" s="31">
        <v>25000000</v>
      </c>
      <c r="B69" s="39" t="s">
        <v>15</v>
      </c>
      <c r="C69" s="48"/>
      <c r="D69" s="48"/>
      <c r="E69" s="48"/>
      <c r="F69" s="49"/>
      <c r="G69" s="10"/>
      <c r="H69" s="10"/>
      <c r="I69" s="10"/>
      <c r="J69" s="10"/>
      <c r="II69" s="10"/>
      <c r="IJ69" s="10"/>
      <c r="IK69" s="10"/>
      <c r="IL69" s="10"/>
      <c r="IM69" s="10"/>
      <c r="IN69" s="10"/>
      <c r="IO69" s="10"/>
      <c r="IP69" s="10"/>
      <c r="IQ69" s="10"/>
    </row>
    <row r="70" spans="1:251" s="11" customFormat="1" ht="39" customHeight="1">
      <c r="A70" s="31">
        <v>22012600</v>
      </c>
      <c r="B70" s="39" t="s">
        <v>66</v>
      </c>
      <c r="C70" s="48">
        <v>75500</v>
      </c>
      <c r="D70" s="48">
        <v>75500</v>
      </c>
      <c r="E70" s="48"/>
      <c r="F70" s="49"/>
      <c r="G70" s="10"/>
      <c r="H70" s="10"/>
      <c r="I70" s="10"/>
      <c r="J70" s="10"/>
      <c r="II70" s="10"/>
      <c r="IJ70" s="10"/>
      <c r="IK70" s="10"/>
      <c r="IL70" s="10"/>
      <c r="IM70" s="10"/>
      <c r="IN70" s="10"/>
      <c r="IO70" s="10"/>
      <c r="IP70" s="10"/>
      <c r="IQ70" s="10"/>
    </row>
    <row r="71" spans="1:251" s="15" customFormat="1" ht="18.75" customHeight="1">
      <c r="A71" s="42">
        <v>22090000</v>
      </c>
      <c r="B71" s="43" t="s">
        <v>25</v>
      </c>
      <c r="C71" s="26">
        <f>SUM(C72:C73)</f>
        <v>60</v>
      </c>
      <c r="D71" s="26">
        <f>SUM(D72:D73)</f>
        <v>60</v>
      </c>
      <c r="E71" s="44">
        <f>SUM(E72:E72)</f>
        <v>0</v>
      </c>
      <c r="F71" s="45">
        <f>SUM(F72:F72)</f>
        <v>0</v>
      </c>
      <c r="G71" s="14"/>
      <c r="H71" s="14"/>
      <c r="I71" s="14"/>
      <c r="J71" s="14"/>
      <c r="II71" s="14"/>
      <c r="IJ71" s="14"/>
      <c r="IK71" s="14"/>
      <c r="IL71" s="14"/>
      <c r="IM71" s="14"/>
      <c r="IN71" s="14"/>
      <c r="IO71" s="14"/>
      <c r="IP71" s="14"/>
      <c r="IQ71" s="14"/>
    </row>
    <row r="72" spans="1:251" s="11" customFormat="1" ht="56.25" customHeight="1">
      <c r="A72" s="31">
        <v>22090100</v>
      </c>
      <c r="B72" s="39" t="s">
        <v>60</v>
      </c>
      <c r="C72" s="29">
        <f>SUM(D72:E72)</f>
        <v>60</v>
      </c>
      <c r="D72" s="29">
        <f>80-20</f>
        <v>60</v>
      </c>
      <c r="E72" s="29"/>
      <c r="F72" s="30"/>
      <c r="G72" s="10"/>
      <c r="H72" s="10"/>
      <c r="I72" s="10"/>
      <c r="J72" s="10"/>
      <c r="II72" s="10"/>
      <c r="IJ72" s="10"/>
      <c r="IK72" s="10"/>
      <c r="IL72" s="10"/>
      <c r="IM72" s="10"/>
      <c r="IN72" s="10"/>
      <c r="IO72" s="10"/>
      <c r="IP72" s="10"/>
      <c r="IQ72" s="10"/>
    </row>
    <row r="73" spans="1:251" s="11" customFormat="1" ht="57" hidden="1" customHeight="1">
      <c r="A73" s="31">
        <v>22090400</v>
      </c>
      <c r="B73" s="39" t="s">
        <v>61</v>
      </c>
      <c r="C73" s="29">
        <f>SUM(D73:E73)</f>
        <v>0</v>
      </c>
      <c r="D73" s="29">
        <f>357-357</f>
        <v>0</v>
      </c>
      <c r="E73" s="29"/>
      <c r="F73" s="30"/>
      <c r="G73" s="10"/>
      <c r="H73" s="10"/>
      <c r="I73" s="10"/>
      <c r="J73" s="10"/>
      <c r="II73" s="10"/>
      <c r="IJ73" s="10"/>
      <c r="IK73" s="10"/>
      <c r="IL73" s="10"/>
      <c r="IM73" s="10"/>
      <c r="IN73" s="10"/>
      <c r="IO73" s="10"/>
      <c r="IP73" s="10"/>
      <c r="IQ73" s="10"/>
    </row>
    <row r="74" spans="1:251" s="11" customFormat="1" ht="26.45" hidden="1" customHeight="1">
      <c r="A74" s="23">
        <v>24000000</v>
      </c>
      <c r="B74" s="28" t="s">
        <v>9</v>
      </c>
      <c r="C74" s="26">
        <f>C75</f>
        <v>0</v>
      </c>
      <c r="D74" s="26">
        <f>D75</f>
        <v>0</v>
      </c>
      <c r="E74" s="29"/>
      <c r="F74" s="30"/>
      <c r="G74" s="10"/>
      <c r="H74" s="10"/>
      <c r="I74" s="10"/>
      <c r="J74" s="10"/>
      <c r="II74" s="10"/>
      <c r="IJ74" s="10"/>
      <c r="IK74" s="10"/>
      <c r="IL74" s="10"/>
      <c r="IM74" s="10"/>
      <c r="IN74" s="10"/>
      <c r="IO74" s="10"/>
      <c r="IP74" s="10"/>
      <c r="IQ74" s="10"/>
    </row>
    <row r="75" spans="1:251" s="11" customFormat="1" ht="24.6" hidden="1" customHeight="1">
      <c r="A75" s="23">
        <v>24060000</v>
      </c>
      <c r="B75" s="28" t="s">
        <v>75</v>
      </c>
      <c r="C75" s="29">
        <f>C76</f>
        <v>0</v>
      </c>
      <c r="D75" s="29">
        <f>D76</f>
        <v>0</v>
      </c>
      <c r="E75" s="29"/>
      <c r="F75" s="30"/>
      <c r="G75" s="10"/>
      <c r="H75" s="10"/>
      <c r="I75" s="10"/>
      <c r="J75" s="10"/>
      <c r="II75" s="10"/>
      <c r="IJ75" s="10"/>
      <c r="IK75" s="10"/>
      <c r="IL75" s="10"/>
      <c r="IM75" s="10"/>
      <c r="IN75" s="10"/>
      <c r="IO75" s="10"/>
      <c r="IP75" s="10"/>
      <c r="IQ75" s="10"/>
    </row>
    <row r="76" spans="1:251" s="11" customFormat="1" ht="24.95" hidden="1" customHeight="1">
      <c r="A76" s="31">
        <v>24060300</v>
      </c>
      <c r="B76" s="39" t="s">
        <v>75</v>
      </c>
      <c r="C76" s="29"/>
      <c r="D76" s="29"/>
      <c r="E76" s="29"/>
      <c r="F76" s="30"/>
      <c r="G76" s="10"/>
      <c r="H76" s="10"/>
      <c r="I76" s="10"/>
      <c r="J76" s="10"/>
      <c r="II76" s="10"/>
      <c r="IJ76" s="10"/>
      <c r="IK76" s="10"/>
      <c r="IL76" s="10"/>
      <c r="IM76" s="10"/>
      <c r="IN76" s="10"/>
      <c r="IO76" s="10"/>
      <c r="IP76" s="10"/>
      <c r="IQ76" s="10"/>
    </row>
    <row r="77" spans="1:251" s="13" customFormat="1" ht="20.25" customHeight="1">
      <c r="A77" s="23">
        <v>25000000</v>
      </c>
      <c r="B77" s="28" t="s">
        <v>15</v>
      </c>
      <c r="C77" s="50">
        <f>SUM(C78)</f>
        <v>383107</v>
      </c>
      <c r="D77" s="50"/>
      <c r="E77" s="50">
        <f>SUM(E78)</f>
        <v>383107</v>
      </c>
      <c r="F77" s="51"/>
      <c r="G77" s="12"/>
      <c r="H77" s="12"/>
      <c r="I77" s="12"/>
      <c r="J77" s="12"/>
      <c r="II77" s="12"/>
      <c r="IJ77" s="12"/>
      <c r="IK77" s="12"/>
      <c r="IL77" s="12"/>
      <c r="IM77" s="12"/>
      <c r="IN77" s="12"/>
      <c r="IO77" s="12"/>
      <c r="IP77" s="12"/>
      <c r="IQ77" s="12"/>
    </row>
    <row r="78" spans="1:251" s="13" customFormat="1" ht="40.5" customHeight="1">
      <c r="A78" s="23">
        <v>25010000</v>
      </c>
      <c r="B78" s="52" t="s">
        <v>39</v>
      </c>
      <c r="C78" s="50">
        <f>SUM(C79+C80)</f>
        <v>383107</v>
      </c>
      <c r="D78" s="50"/>
      <c r="E78" s="50">
        <f>SUM(E79+E80)</f>
        <v>383107</v>
      </c>
      <c r="F78" s="51"/>
      <c r="G78" s="12"/>
      <c r="H78" s="12"/>
      <c r="I78" s="12"/>
      <c r="J78" s="12"/>
      <c r="II78" s="12"/>
      <c r="IJ78" s="12"/>
      <c r="IK78" s="12"/>
      <c r="IL78" s="12"/>
      <c r="IM78" s="12"/>
      <c r="IN78" s="12"/>
      <c r="IO78" s="12"/>
      <c r="IP78" s="12"/>
      <c r="IQ78" s="12"/>
    </row>
    <row r="79" spans="1:251" s="11" customFormat="1" ht="39.75" customHeight="1">
      <c r="A79" s="31">
        <v>25010100</v>
      </c>
      <c r="B79" s="39" t="s">
        <v>41</v>
      </c>
      <c r="C79" s="29">
        <f>SUM(D79:E79)</f>
        <v>282030</v>
      </c>
      <c r="D79" s="48"/>
      <c r="E79" s="48">
        <v>282030</v>
      </c>
      <c r="F79" s="49"/>
      <c r="G79" s="10"/>
      <c r="H79" s="10"/>
      <c r="I79" s="10"/>
      <c r="J79" s="10"/>
      <c r="II79" s="10"/>
      <c r="IJ79" s="10"/>
      <c r="IK79" s="10"/>
      <c r="IL79" s="10"/>
      <c r="IM79" s="10"/>
      <c r="IN79" s="10"/>
      <c r="IO79" s="10"/>
      <c r="IP79" s="10"/>
      <c r="IQ79" s="10"/>
    </row>
    <row r="80" spans="1:251" s="11" customFormat="1" ht="62.25" customHeight="1">
      <c r="A80" s="31">
        <v>25010300</v>
      </c>
      <c r="B80" s="39" t="s">
        <v>62</v>
      </c>
      <c r="C80" s="29">
        <f>SUM(D80:E80)</f>
        <v>101077</v>
      </c>
      <c r="D80" s="48"/>
      <c r="E80" s="48">
        <v>101077</v>
      </c>
      <c r="F80" s="49"/>
      <c r="G80" s="10"/>
      <c r="H80" s="10"/>
      <c r="I80" s="10"/>
      <c r="J80" s="10"/>
      <c r="II80" s="10"/>
      <c r="IJ80" s="10"/>
      <c r="IK80" s="10"/>
      <c r="IL80" s="10"/>
      <c r="IM80" s="10"/>
      <c r="IN80" s="10"/>
      <c r="IO80" s="10"/>
      <c r="IP80" s="10"/>
      <c r="IQ80" s="10"/>
    </row>
    <row r="81" spans="1:251" s="11" customFormat="1" ht="39" customHeight="1">
      <c r="A81" s="31"/>
      <c r="B81" s="25" t="s">
        <v>46</v>
      </c>
      <c r="C81" s="26">
        <f>D81+E81</f>
        <v>34606807</v>
      </c>
      <c r="D81" s="50">
        <f>SUM(D11+D57)</f>
        <v>34210000</v>
      </c>
      <c r="E81" s="50">
        <f>SUM(E11+E57)</f>
        <v>396807</v>
      </c>
      <c r="F81" s="49"/>
      <c r="G81" s="10"/>
      <c r="H81" s="10"/>
      <c r="I81" s="10"/>
      <c r="J81" s="10"/>
      <c r="II81" s="10"/>
      <c r="IJ81" s="10"/>
      <c r="IK81" s="10"/>
      <c r="IL81" s="10"/>
      <c r="IM81" s="10"/>
      <c r="IN81" s="10"/>
      <c r="IO81" s="10"/>
      <c r="IP81" s="10"/>
      <c r="IQ81" s="10"/>
    </row>
    <row r="82" spans="1:251" s="8" customFormat="1" ht="29.25" customHeight="1">
      <c r="A82" s="23">
        <v>40000000</v>
      </c>
      <c r="B82" s="25" t="s">
        <v>1</v>
      </c>
      <c r="C82" s="26">
        <f>SUM(D82:E82)</f>
        <v>21797640</v>
      </c>
      <c r="D82" s="26">
        <f>SUM(D84,D87,D93,D99)</f>
        <v>21750140</v>
      </c>
      <c r="E82" s="26">
        <f>E87+E99</f>
        <v>47500</v>
      </c>
      <c r="F82" s="26"/>
      <c r="G82" s="7"/>
      <c r="H82" s="7"/>
      <c r="I82" s="7"/>
      <c r="J82" s="7"/>
      <c r="II82" s="7"/>
      <c r="IJ82" s="7"/>
      <c r="IK82" s="7"/>
      <c r="IL82" s="7"/>
      <c r="IM82" s="7"/>
      <c r="IN82" s="7"/>
      <c r="IO82" s="7"/>
      <c r="IP82" s="7"/>
      <c r="IQ82" s="7"/>
    </row>
    <row r="83" spans="1:251" s="8" customFormat="1" ht="29.25" customHeight="1">
      <c r="A83" s="23">
        <v>41000000</v>
      </c>
      <c r="B83" s="25" t="s">
        <v>16</v>
      </c>
      <c r="C83" s="26">
        <f>C84+C87+C99</f>
        <v>21797640</v>
      </c>
      <c r="D83" s="26">
        <f>D84+D87+D99</f>
        <v>21750140</v>
      </c>
      <c r="E83" s="44"/>
      <c r="F83" s="26"/>
      <c r="G83" s="7"/>
      <c r="H83" s="7"/>
      <c r="I83" s="7"/>
      <c r="J83" s="7"/>
      <c r="II83" s="7"/>
      <c r="IJ83" s="7"/>
      <c r="IK83" s="7"/>
      <c r="IL83" s="7"/>
      <c r="IM83" s="7"/>
      <c r="IN83" s="7"/>
      <c r="IO83" s="7"/>
      <c r="IP83" s="7"/>
      <c r="IQ83" s="7"/>
    </row>
    <row r="84" spans="1:251" s="8" customFormat="1" ht="37.5">
      <c r="A84" s="23">
        <v>41020000</v>
      </c>
      <c r="B84" s="25" t="s">
        <v>43</v>
      </c>
      <c r="C84" s="26">
        <f>C85+C86</f>
        <v>5377600</v>
      </c>
      <c r="D84" s="26">
        <f>D85+D86</f>
        <v>5377600</v>
      </c>
      <c r="E84" s="44"/>
      <c r="F84" s="44"/>
      <c r="G84" s="7"/>
      <c r="H84" s="7"/>
      <c r="I84" s="7"/>
      <c r="J84" s="7"/>
      <c r="II84" s="7"/>
      <c r="IJ84" s="7"/>
      <c r="IK84" s="7"/>
      <c r="IL84" s="7"/>
      <c r="IM84" s="7"/>
      <c r="IN84" s="7"/>
      <c r="IO84" s="7"/>
      <c r="IP84" s="7"/>
      <c r="IQ84" s="7"/>
    </row>
    <row r="85" spans="1:251" s="11" customFormat="1" ht="21.75" customHeight="1">
      <c r="A85" s="31">
        <v>41020100</v>
      </c>
      <c r="B85" s="39" t="s">
        <v>32</v>
      </c>
      <c r="C85" s="29">
        <f>SUM(D85:E85)</f>
        <v>5377600</v>
      </c>
      <c r="D85" s="29">
        <v>5377600</v>
      </c>
      <c r="E85" s="29"/>
      <c r="F85" s="30"/>
      <c r="G85" s="10"/>
      <c r="H85" s="10"/>
      <c r="I85" s="10"/>
      <c r="J85" s="10"/>
      <c r="II85" s="10"/>
      <c r="IJ85" s="10"/>
      <c r="IK85" s="10"/>
      <c r="IL85" s="10"/>
      <c r="IM85" s="10"/>
      <c r="IN85" s="10"/>
      <c r="IO85" s="10"/>
      <c r="IP85" s="10"/>
      <c r="IQ85" s="10"/>
    </row>
    <row r="86" spans="1:251" s="11" customFormat="1" ht="135.75" hidden="1" customHeight="1">
      <c r="A86" s="31">
        <v>41021400</v>
      </c>
      <c r="B86" s="39" t="s">
        <v>87</v>
      </c>
      <c r="C86" s="29">
        <f>SUM(D86:E86)</f>
        <v>0</v>
      </c>
      <c r="D86" s="29"/>
      <c r="E86" s="29"/>
      <c r="F86" s="30"/>
      <c r="G86" s="10"/>
      <c r="H86" s="10"/>
      <c r="I86" s="10"/>
      <c r="J86" s="10"/>
      <c r="II86" s="10"/>
      <c r="IJ86" s="10"/>
      <c r="IK86" s="10"/>
      <c r="IL86" s="10"/>
      <c r="IM86" s="10"/>
      <c r="IN86" s="10"/>
      <c r="IO86" s="10"/>
      <c r="IP86" s="10"/>
      <c r="IQ86" s="10"/>
    </row>
    <row r="87" spans="1:251" s="13" customFormat="1" ht="45.75" customHeight="1">
      <c r="A87" s="23">
        <v>41030000</v>
      </c>
      <c r="B87" s="60" t="s">
        <v>44</v>
      </c>
      <c r="C87" s="26">
        <f>C88+C89+C91+C92+C95+C90</f>
        <v>16390500</v>
      </c>
      <c r="D87" s="26">
        <f>D88+D89+D95+D96+D97+D98+D92+D91+D90</f>
        <v>16343000</v>
      </c>
      <c r="E87" s="26">
        <f>E88+E89+E95+E96+E97+E98+E92</f>
        <v>47500</v>
      </c>
      <c r="F87" s="26">
        <f>F88+F89+F95+F96+F97+F98+F92</f>
        <v>0</v>
      </c>
      <c r="G87" s="12"/>
      <c r="H87" s="12"/>
      <c r="I87" s="12"/>
      <c r="J87" s="12"/>
      <c r="II87" s="12"/>
      <c r="IJ87" s="12"/>
      <c r="IK87" s="12"/>
      <c r="IL87" s="12"/>
      <c r="IM87" s="12"/>
      <c r="IN87" s="12"/>
      <c r="IO87" s="12"/>
      <c r="IP87" s="12"/>
      <c r="IQ87" s="12"/>
    </row>
    <row r="88" spans="1:251" s="13" customFormat="1" ht="60.75" customHeight="1">
      <c r="A88" s="31">
        <v>41031100</v>
      </c>
      <c r="B88" s="47" t="s">
        <v>86</v>
      </c>
      <c r="C88" s="29">
        <f>D88</f>
        <v>1559200</v>
      </c>
      <c r="D88" s="29">
        <v>1559200</v>
      </c>
      <c r="E88" s="26"/>
      <c r="F88" s="27"/>
      <c r="G88" s="12"/>
      <c r="H88" s="12"/>
      <c r="I88" s="12"/>
      <c r="J88" s="12"/>
      <c r="II88" s="12"/>
      <c r="IJ88" s="12"/>
      <c r="IK88" s="12"/>
      <c r="IL88" s="12"/>
      <c r="IM88" s="12"/>
      <c r="IN88" s="12"/>
      <c r="IO88" s="12"/>
      <c r="IP88" s="12"/>
      <c r="IQ88" s="12"/>
    </row>
    <row r="89" spans="1:251" s="11" customFormat="1" ht="36.75" customHeight="1">
      <c r="A89" s="31">
        <v>41033900</v>
      </c>
      <c r="B89" s="39" t="s">
        <v>33</v>
      </c>
      <c r="C89" s="29">
        <f t="shared" ref="C89:C97" si="3">SUM(D89:E89)</f>
        <v>13590800</v>
      </c>
      <c r="D89" s="29">
        <v>13590800</v>
      </c>
      <c r="E89" s="29"/>
      <c r="F89" s="30"/>
      <c r="G89" s="10"/>
      <c r="H89" s="10"/>
      <c r="I89" s="10"/>
      <c r="J89" s="10"/>
      <c r="II89" s="10"/>
      <c r="IJ89" s="10"/>
      <c r="IK89" s="10"/>
      <c r="IL89" s="10"/>
      <c r="IM89" s="10"/>
      <c r="IN89" s="10"/>
      <c r="IO89" s="10"/>
      <c r="IP89" s="10"/>
      <c r="IQ89" s="10"/>
    </row>
    <row r="90" spans="1:251" s="11" customFormat="1" ht="60.75" customHeight="1">
      <c r="A90" s="31">
        <v>41035400</v>
      </c>
      <c r="B90" s="39" t="s">
        <v>81</v>
      </c>
      <c r="C90" s="29">
        <v>23300</v>
      </c>
      <c r="D90" s="29">
        <v>23300</v>
      </c>
      <c r="E90" s="29"/>
      <c r="F90" s="30"/>
      <c r="G90" s="10"/>
      <c r="H90" s="10"/>
      <c r="I90" s="10"/>
      <c r="J90" s="10"/>
      <c r="II90" s="10"/>
      <c r="IJ90" s="10"/>
      <c r="IK90" s="10"/>
      <c r="IL90" s="10"/>
      <c r="IM90" s="10"/>
      <c r="IN90" s="10"/>
      <c r="IO90" s="10"/>
      <c r="IP90" s="10"/>
      <c r="IQ90" s="10"/>
    </row>
    <row r="91" spans="1:251" s="11" customFormat="1" ht="59.25" customHeight="1">
      <c r="A91" s="31">
        <v>41036300</v>
      </c>
      <c r="B91" s="39" t="s">
        <v>83</v>
      </c>
      <c r="C91" s="29">
        <f t="shared" si="3"/>
        <v>1169700</v>
      </c>
      <c r="D91" s="29">
        <v>1169700</v>
      </c>
      <c r="E91" s="29"/>
      <c r="F91" s="30"/>
      <c r="G91" s="10"/>
      <c r="H91" s="10"/>
      <c r="I91" s="10"/>
      <c r="J91" s="10"/>
      <c r="II91" s="10"/>
      <c r="IJ91" s="10"/>
      <c r="IK91" s="10"/>
      <c r="IL91" s="10"/>
      <c r="IM91" s="10"/>
      <c r="IN91" s="10"/>
      <c r="IO91" s="10"/>
      <c r="IP91" s="10"/>
      <c r="IQ91" s="10"/>
    </row>
    <row r="92" spans="1:251" s="11" customFormat="1" ht="73.5" customHeight="1">
      <c r="A92" s="31">
        <v>41037400</v>
      </c>
      <c r="B92" s="46" t="s">
        <v>85</v>
      </c>
      <c r="C92" s="29">
        <f t="shared" si="3"/>
        <v>47500</v>
      </c>
      <c r="D92" s="29"/>
      <c r="E92" s="29">
        <v>47500</v>
      </c>
      <c r="F92" s="30"/>
      <c r="G92" s="10"/>
      <c r="H92" s="10"/>
      <c r="I92" s="10"/>
      <c r="J92" s="10"/>
      <c r="II92" s="10"/>
      <c r="IJ92" s="10"/>
      <c r="IK92" s="10"/>
      <c r="IL92" s="10"/>
      <c r="IM92" s="10"/>
      <c r="IN92" s="10"/>
      <c r="IO92" s="10"/>
      <c r="IP92" s="10"/>
      <c r="IQ92" s="10"/>
    </row>
    <row r="93" spans="1:251" s="13" customFormat="1" ht="37.5" hidden="1">
      <c r="A93" s="23">
        <v>41050000</v>
      </c>
      <c r="B93" s="28" t="s">
        <v>49</v>
      </c>
      <c r="C93" s="29">
        <f t="shared" si="3"/>
        <v>0</v>
      </c>
      <c r="D93" s="26"/>
      <c r="E93" s="26"/>
      <c r="F93" s="27"/>
      <c r="G93" s="12"/>
      <c r="H93" s="12"/>
      <c r="I93" s="12"/>
      <c r="J93" s="12"/>
      <c r="II93" s="12"/>
      <c r="IJ93" s="12"/>
      <c r="IK93" s="12"/>
      <c r="IL93" s="12"/>
      <c r="IM93" s="12"/>
      <c r="IN93" s="12"/>
      <c r="IO93" s="12"/>
      <c r="IP93" s="12"/>
      <c r="IQ93" s="12"/>
    </row>
    <row r="94" spans="1:251" s="11" customFormat="1" ht="18.75" hidden="1">
      <c r="A94" s="31">
        <v>41053900</v>
      </c>
      <c r="B94" s="39" t="s">
        <v>40</v>
      </c>
      <c r="C94" s="29">
        <f t="shared" si="3"/>
        <v>0</v>
      </c>
      <c r="D94" s="29">
        <v>0</v>
      </c>
      <c r="E94" s="29"/>
      <c r="F94" s="30"/>
      <c r="G94" s="10"/>
      <c r="H94" s="10"/>
      <c r="I94" s="10"/>
      <c r="J94" s="10"/>
      <c r="II94" s="10"/>
      <c r="IJ94" s="10"/>
      <c r="IK94" s="10"/>
      <c r="IL94" s="10"/>
      <c r="IM94" s="10"/>
      <c r="IN94" s="10"/>
      <c r="IO94" s="10"/>
      <c r="IP94" s="10"/>
      <c r="IQ94" s="10"/>
    </row>
    <row r="95" spans="1:251" s="11" customFormat="1" ht="63" hidden="1" customHeight="1">
      <c r="C95" s="29"/>
      <c r="D95" s="29"/>
      <c r="E95" s="29"/>
      <c r="F95" s="30"/>
      <c r="G95" s="10"/>
      <c r="H95" s="10"/>
      <c r="I95" s="10"/>
      <c r="J95" s="10"/>
      <c r="II95" s="10"/>
      <c r="IJ95" s="10"/>
      <c r="IK95" s="10"/>
      <c r="IL95" s="10"/>
      <c r="IM95" s="10"/>
      <c r="IN95" s="10"/>
      <c r="IO95" s="10"/>
      <c r="IP95" s="10"/>
      <c r="IQ95" s="10"/>
    </row>
    <row r="96" spans="1:251" s="11" customFormat="1" ht="99" hidden="1" customHeight="1">
      <c r="A96" s="31">
        <v>41036000</v>
      </c>
      <c r="B96" s="39" t="s">
        <v>82</v>
      </c>
      <c r="C96" s="29">
        <f t="shared" si="3"/>
        <v>0</v>
      </c>
      <c r="D96" s="29"/>
      <c r="E96" s="29"/>
      <c r="F96" s="30"/>
      <c r="G96" s="10"/>
      <c r="H96" s="10"/>
      <c r="I96" s="10"/>
      <c r="J96" s="10"/>
      <c r="II96" s="10"/>
      <c r="IJ96" s="10"/>
      <c r="IK96" s="10"/>
      <c r="IL96" s="10"/>
      <c r="IM96" s="10"/>
      <c r="IN96" s="10"/>
      <c r="IO96" s="10"/>
      <c r="IP96" s="10"/>
      <c r="IQ96" s="10"/>
    </row>
    <row r="97" spans="1:251" s="11" customFormat="1" ht="58.5" hidden="1" customHeight="1">
      <c r="A97" s="31">
        <v>41036300</v>
      </c>
      <c r="B97" s="46" t="s">
        <v>83</v>
      </c>
      <c r="C97" s="29">
        <f t="shared" si="3"/>
        <v>0</v>
      </c>
      <c r="D97" s="29"/>
      <c r="E97" s="29"/>
      <c r="F97" s="30"/>
      <c r="G97" s="10"/>
      <c r="H97" s="10"/>
      <c r="I97" s="10"/>
      <c r="J97" s="10"/>
      <c r="II97" s="10"/>
      <c r="IJ97" s="10"/>
      <c r="IK97" s="10"/>
      <c r="IL97" s="10"/>
      <c r="IM97" s="10"/>
      <c r="IN97" s="10"/>
      <c r="IO97" s="10"/>
      <c r="IP97" s="10"/>
      <c r="IQ97" s="10"/>
    </row>
    <row r="98" spans="1:251" s="11" customFormat="1" ht="96" hidden="1" customHeight="1">
      <c r="A98" s="31">
        <v>41037400</v>
      </c>
      <c r="B98" s="46" t="s">
        <v>85</v>
      </c>
      <c r="C98" s="29"/>
      <c r="D98" s="29"/>
      <c r="E98" s="29"/>
      <c r="F98" s="30"/>
      <c r="G98" s="10"/>
      <c r="H98" s="10"/>
      <c r="I98" s="10"/>
      <c r="J98" s="10"/>
      <c r="II98" s="10"/>
      <c r="IJ98" s="10"/>
      <c r="IK98" s="10"/>
      <c r="IL98" s="10"/>
      <c r="IM98" s="10"/>
      <c r="IN98" s="10"/>
      <c r="IO98" s="10"/>
      <c r="IP98" s="10"/>
      <c r="IQ98" s="10"/>
    </row>
    <row r="99" spans="1:251" s="11" customFormat="1" ht="40.5" customHeight="1">
      <c r="A99" s="23">
        <v>41050000</v>
      </c>
      <c r="B99" s="28" t="s">
        <v>49</v>
      </c>
      <c r="C99" s="26">
        <f>C100+C105+C106+C101+C102+C103+C104</f>
        <v>29540</v>
      </c>
      <c r="D99" s="26">
        <f>D100+D105+D106+D102+D103+D104</f>
        <v>29540</v>
      </c>
      <c r="E99" s="26">
        <f>E101+E105</f>
        <v>0</v>
      </c>
      <c r="F99" s="27"/>
      <c r="G99" s="10"/>
      <c r="H99" s="10"/>
      <c r="I99" s="10"/>
      <c r="J99" s="10"/>
      <c r="II99" s="10"/>
      <c r="IJ99" s="10"/>
      <c r="IK99" s="10"/>
      <c r="IL99" s="10"/>
      <c r="IM99" s="10"/>
      <c r="IN99" s="10"/>
      <c r="IO99" s="10"/>
      <c r="IP99" s="10"/>
      <c r="IQ99" s="10"/>
    </row>
    <row r="100" spans="1:251" s="11" customFormat="1" ht="81.75" hidden="1" customHeight="1">
      <c r="A100" s="31">
        <v>41051200</v>
      </c>
      <c r="B100" s="39" t="s">
        <v>54</v>
      </c>
      <c r="C100" s="29"/>
      <c r="D100" s="29"/>
      <c r="E100" s="29"/>
      <c r="F100" s="30"/>
      <c r="G100" s="10"/>
      <c r="H100" s="10"/>
      <c r="I100" s="10"/>
      <c r="J100" s="10"/>
      <c r="II100" s="10"/>
      <c r="IJ100" s="10"/>
      <c r="IK100" s="10"/>
      <c r="IL100" s="10"/>
      <c r="IM100" s="10"/>
      <c r="IN100" s="10"/>
      <c r="IO100" s="10"/>
      <c r="IP100" s="10"/>
      <c r="IQ100" s="10"/>
    </row>
    <row r="101" spans="1:251" s="11" customFormat="1" ht="58.5" hidden="1" customHeight="1">
      <c r="A101" s="31">
        <v>41051100</v>
      </c>
      <c r="B101" s="39" t="s">
        <v>78</v>
      </c>
      <c r="C101" s="29"/>
      <c r="D101" s="29"/>
      <c r="E101" s="29"/>
      <c r="F101" s="30"/>
      <c r="G101" s="10"/>
      <c r="H101" s="10"/>
      <c r="I101" s="10"/>
      <c r="J101" s="10"/>
      <c r="II101" s="10"/>
      <c r="IJ101" s="10"/>
      <c r="IK101" s="10"/>
      <c r="IL101" s="10"/>
      <c r="IM101" s="10"/>
      <c r="IN101" s="10"/>
      <c r="IO101" s="10"/>
      <c r="IP101" s="10"/>
      <c r="IQ101" s="10"/>
    </row>
    <row r="102" spans="1:251" s="11" customFormat="1" ht="78.75" hidden="1" customHeight="1">
      <c r="A102" s="31">
        <v>41051200</v>
      </c>
      <c r="B102" s="46" t="s">
        <v>54</v>
      </c>
      <c r="C102" s="29"/>
      <c r="D102" s="29"/>
      <c r="E102" s="29"/>
      <c r="F102" s="30"/>
      <c r="G102" s="10"/>
      <c r="H102" s="10"/>
      <c r="I102" s="10"/>
      <c r="J102" s="10"/>
      <c r="II102" s="10"/>
      <c r="IJ102" s="10"/>
      <c r="IK102" s="10"/>
      <c r="IL102" s="10"/>
      <c r="IM102" s="10"/>
      <c r="IN102" s="10"/>
      <c r="IO102" s="10"/>
      <c r="IP102" s="10"/>
      <c r="IQ102" s="10"/>
    </row>
    <row r="103" spans="1:251" s="11" customFormat="1" ht="88.5" hidden="1" customHeight="1">
      <c r="A103" s="31">
        <v>41051400</v>
      </c>
      <c r="B103" s="39" t="s">
        <v>79</v>
      </c>
      <c r="C103" s="29"/>
      <c r="D103" s="29"/>
      <c r="E103" s="29"/>
      <c r="F103" s="30"/>
      <c r="G103" s="10"/>
      <c r="H103" s="10"/>
      <c r="I103" s="10"/>
      <c r="J103" s="10"/>
      <c r="II103" s="10"/>
      <c r="IJ103" s="10"/>
      <c r="IK103" s="10"/>
      <c r="IL103" s="10"/>
      <c r="IM103" s="10"/>
      <c r="IN103" s="10"/>
      <c r="IO103" s="10"/>
      <c r="IP103" s="10"/>
      <c r="IQ103" s="10"/>
    </row>
    <row r="104" spans="1:251" s="11" customFormat="1" ht="84.75" hidden="1" customHeight="1">
      <c r="A104" s="31">
        <v>41051700</v>
      </c>
      <c r="B104" s="47" t="s">
        <v>80</v>
      </c>
      <c r="C104" s="29"/>
      <c r="D104" s="29"/>
      <c r="E104" s="29"/>
      <c r="F104" s="30"/>
      <c r="G104" s="10"/>
      <c r="H104" s="10"/>
      <c r="I104" s="10"/>
      <c r="J104" s="10"/>
      <c r="II104" s="10"/>
      <c r="IJ104" s="10"/>
      <c r="IK104" s="10"/>
      <c r="IL104" s="10"/>
      <c r="IM104" s="10"/>
      <c r="IN104" s="10"/>
      <c r="IO104" s="10"/>
      <c r="IP104" s="10"/>
      <c r="IQ104" s="10"/>
    </row>
    <row r="105" spans="1:251" s="11" customFormat="1" ht="18.75">
      <c r="A105" s="31">
        <v>41053900</v>
      </c>
      <c r="B105" s="39" t="s">
        <v>40</v>
      </c>
      <c r="C105" s="29">
        <f>D105+E105</f>
        <v>29540</v>
      </c>
      <c r="D105" s="29">
        <f>9540+20000</f>
        <v>29540</v>
      </c>
      <c r="E105" s="29"/>
      <c r="F105" s="30"/>
      <c r="G105" s="10"/>
      <c r="H105" s="10"/>
      <c r="I105" s="10"/>
      <c r="J105" s="10"/>
      <c r="II105" s="10"/>
      <c r="IJ105" s="10"/>
      <c r="IK105" s="10"/>
      <c r="IL105" s="10"/>
      <c r="IM105" s="10"/>
      <c r="IN105" s="10"/>
      <c r="IO105" s="10"/>
      <c r="IP105" s="10"/>
      <c r="IQ105" s="10"/>
    </row>
    <row r="106" spans="1:251" s="11" customFormat="1" ht="75" hidden="1">
      <c r="A106" s="31">
        <v>41059000</v>
      </c>
      <c r="B106" s="58" t="s">
        <v>69</v>
      </c>
      <c r="C106" s="29"/>
      <c r="D106" s="29"/>
      <c r="E106" s="29"/>
      <c r="F106" s="30"/>
      <c r="G106" s="10"/>
      <c r="H106" s="10"/>
      <c r="I106" s="10"/>
      <c r="J106" s="10"/>
      <c r="II106" s="10"/>
      <c r="IJ106" s="10"/>
      <c r="IK106" s="10"/>
      <c r="IL106" s="10"/>
      <c r="IM106" s="10"/>
      <c r="IN106" s="10"/>
      <c r="IO106" s="10"/>
      <c r="IP106" s="10"/>
      <c r="IQ106" s="10"/>
    </row>
    <row r="107" spans="1:251" s="6" customFormat="1" ht="24" customHeight="1">
      <c r="A107" s="64" t="s">
        <v>89</v>
      </c>
      <c r="B107" s="65"/>
      <c r="C107" s="26">
        <f>SUM(C11,C57,C82,)</f>
        <v>56404447</v>
      </c>
      <c r="D107" s="26">
        <f>SUM(D11,D57,D82)</f>
        <v>55960140</v>
      </c>
      <c r="E107" s="26">
        <f>E81+E82</f>
        <v>444307</v>
      </c>
      <c r="F107" s="27">
        <f>SUM(F11,F57,F82)</f>
        <v>0</v>
      </c>
      <c r="G107" s="2"/>
      <c r="H107" s="2"/>
      <c r="I107" s="2"/>
      <c r="J107" s="2"/>
      <c r="II107" s="2"/>
      <c r="IJ107" s="2"/>
      <c r="IK107" s="2"/>
      <c r="IL107" s="2"/>
      <c r="IM107" s="2"/>
      <c r="IN107" s="2"/>
      <c r="IO107" s="2"/>
      <c r="IP107" s="2"/>
      <c r="IQ107" s="2"/>
    </row>
    <row r="108" spans="1:251" s="6" customFormat="1" ht="17.25" customHeight="1">
      <c r="A108" s="54"/>
      <c r="B108" s="55"/>
      <c r="C108" s="56"/>
      <c r="D108" s="56"/>
      <c r="E108" s="56"/>
      <c r="F108" s="56"/>
      <c r="G108" s="2"/>
      <c r="H108" s="2"/>
      <c r="I108" s="2"/>
      <c r="J108" s="2"/>
      <c r="II108" s="2"/>
      <c r="IJ108" s="2"/>
      <c r="IK108" s="2"/>
      <c r="IL108" s="2"/>
      <c r="IM108" s="2"/>
      <c r="IN108" s="2"/>
      <c r="IO108" s="2"/>
      <c r="IP108" s="2"/>
      <c r="IQ108" s="2"/>
    </row>
    <row r="109" spans="1:251" s="17" customFormat="1" ht="22.5" customHeight="1">
      <c r="A109" s="57" t="s">
        <v>70</v>
      </c>
      <c r="B109" s="16"/>
      <c r="C109" s="16"/>
      <c r="D109" s="16" t="s">
        <v>71</v>
      </c>
      <c r="F109" s="16"/>
      <c r="G109" s="16"/>
      <c r="H109" s="16"/>
      <c r="I109" s="16"/>
      <c r="J109" s="16"/>
      <c r="II109" s="16"/>
      <c r="IJ109" s="16"/>
      <c r="IK109" s="16"/>
      <c r="IL109" s="16"/>
      <c r="IM109" s="16"/>
      <c r="IN109" s="16"/>
      <c r="IO109" s="16"/>
      <c r="IP109" s="16"/>
      <c r="IQ109" s="16"/>
    </row>
    <row r="110" spans="1:251" ht="15.75">
      <c r="A110" s="18"/>
      <c r="B110" s="18"/>
      <c r="C110" s="18"/>
      <c r="D110" s="18"/>
      <c r="E110" s="18"/>
      <c r="F110" s="18"/>
    </row>
  </sheetData>
  <mergeCells count="11">
    <mergeCell ref="A4:F4"/>
    <mergeCell ref="A107:B107"/>
    <mergeCell ref="E8:F8"/>
    <mergeCell ref="B8:B9"/>
    <mergeCell ref="C2:F2"/>
    <mergeCell ref="C8:C9"/>
    <mergeCell ref="D8:D9"/>
    <mergeCell ref="A8:A9"/>
    <mergeCell ref="A5:F5"/>
    <mergeCell ref="A6:F6"/>
    <mergeCell ref="A3:F3"/>
  </mergeCells>
  <phoneticPr fontId="2" type="noConversion"/>
  <printOptions horizontalCentered="1"/>
  <pageMargins left="1.1811023622047245" right="0.39370078740157483" top="0.78740157480314965" bottom="0.78740157480314965" header="0" footer="0"/>
  <pageSetup paperSize="9" scale="53" fitToHeight="0" orientation="portrait" horizontalDpi="4294967293" verticalDpi="300" r:id="rId1"/>
  <headerFooter alignWithMargins="0">
    <oddFooter>&amp;R&amp;P</oddFooter>
  </headerFooter>
  <rowBreaks count="1" manualBreakCount="1">
    <brk id="34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51DC89FFDAC4684DB262DCE45F8F3961" ma:contentTypeVersion="0" ma:contentTypeDescription="Створення нового документа." ma:contentTypeScope="" ma:versionID="83c020f26922ed63a1879982c2428808">
  <xsd:schema xmlns:xsd="http://www.w3.org/2001/XMLSchema" xmlns:xs="http://www.w3.org/2001/XMLSchema" xmlns:p="http://schemas.microsoft.com/office/2006/metadata/properties" xmlns:ns2="acedc1b3-a6a6-4744-bb8f-c9b717f8a9c9" targetNamespace="http://schemas.microsoft.com/office/2006/metadata/properties" ma:root="true" ma:fieldsID="0726173c3e9f53e106ecb31a6e2fb790" ns2:_="">
    <xsd:import namespace="acedc1b3-a6a6-4744-bb8f-c9b717f8a9c9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edc1b3-a6a6-4744-bb8f-c9b717f8a9c9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Значення ідентифікатора документа" ma:description="Значення ідентифікатора документа, призначеного цьому елементу." ma:internalName="_dlc_DocId" ma:readOnly="true">
      <xsd:simpleType>
        <xsd:restriction base="dms:Text"/>
      </xsd:simpleType>
    </xsd:element>
    <xsd:element name="_dlc_DocIdUrl" ma:index="9" nillable="true" ma:displayName="Ідентифікатор документа" ma:description="Постійне посилання на цей документ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Сохранить идентификатор" ma:description="Сохранять идентификатор при добавлении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вмісту"/>
        <xsd:element ref="dc:title" minOccurs="0" maxOccurs="1" ma:index="4" ma:displayName="Заголовок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4851719-5DF9-400C-9E39-64581E07C0D3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8B816113-1C5C-48BB-8073-55F3B3A2937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156429F-A938-41B2-858F-33D3D2B9373B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acedc1b3-a6a6-4744-bb8f-c9b717f8a9c9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569982E8-C3C4-4744-BE2E-EC6C4AB7EE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cedc1b3-a6a6-4744-bb8f-c9b717f8a9c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дод.1</vt:lpstr>
      <vt:lpstr>дод.1!Заголовки_для_печати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Качаєнко Олена Андріївна</dc:creator>
  <cp:lastModifiedBy>Microsoft</cp:lastModifiedBy>
  <cp:lastPrinted>2026-02-23T13:27:15Z</cp:lastPrinted>
  <dcterms:created xsi:type="dcterms:W3CDTF">2014-01-17T10:52:16Z</dcterms:created>
  <dcterms:modified xsi:type="dcterms:W3CDTF">2026-02-23T14:17:58Z</dcterms:modified>
</cp:coreProperties>
</file>