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0730" windowHeight="11760"/>
  </bookViews>
  <sheets>
    <sheet name="дод 3" sheetId="1" r:id="rId1"/>
    <sheet name="дод 4" sheetId="2" r:id="rId2"/>
  </sheets>
  <definedNames>
    <definedName name="_xlnm.Print_Area" localSheetId="0">'дод 3'!$A$1:$F$173</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1"/>
  <c r="E21" i="2" l="1"/>
  <c r="D20"/>
  <c r="D19" s="1"/>
  <c r="C20"/>
  <c r="C19" s="1"/>
  <c r="E19" l="1"/>
  <c r="C18"/>
  <c r="D18"/>
  <c r="E20"/>
  <c r="D103" i="1"/>
  <c r="E103"/>
  <c r="F104"/>
  <c r="C103"/>
  <c r="D118"/>
  <c r="E118"/>
  <c r="C118"/>
  <c r="F120"/>
  <c r="F15"/>
  <c r="F16"/>
  <c r="F17"/>
  <c r="F18"/>
  <c r="F19"/>
  <c r="F20"/>
  <c r="F21"/>
  <c r="F22"/>
  <c r="F23"/>
  <c r="F26"/>
  <c r="F27"/>
  <c r="F28"/>
  <c r="F29"/>
  <c r="F31"/>
  <c r="F32"/>
  <c r="F33"/>
  <c r="F34"/>
  <c r="F35"/>
  <c r="F36"/>
  <c r="F37"/>
  <c r="F40"/>
  <c r="F41"/>
  <c r="F42"/>
  <c r="F43"/>
  <c r="F45"/>
  <c r="F46"/>
  <c r="F50"/>
  <c r="F51"/>
  <c r="F52"/>
  <c r="F53"/>
  <c r="F54"/>
  <c r="F55"/>
  <c r="F56"/>
  <c r="F57"/>
  <c r="F58"/>
  <c r="F59"/>
  <c r="F60"/>
  <c r="F61"/>
  <c r="F63"/>
  <c r="F64"/>
  <c r="F65"/>
  <c r="F66"/>
  <c r="F67"/>
  <c r="F68"/>
  <c r="F69"/>
  <c r="F70"/>
  <c r="F71"/>
  <c r="F72"/>
  <c r="F73"/>
  <c r="F74"/>
  <c r="F76"/>
  <c r="F77"/>
  <c r="F79"/>
  <c r="F80"/>
  <c r="F82"/>
  <c r="F83"/>
  <c r="F84"/>
  <c r="F85"/>
  <c r="F86"/>
  <c r="F87"/>
  <c r="F88"/>
  <c r="F90"/>
  <c r="F91"/>
  <c r="F92"/>
  <c r="F93"/>
  <c r="F94"/>
  <c r="F96"/>
  <c r="F98"/>
  <c r="F99"/>
  <c r="F101"/>
  <c r="F102"/>
  <c r="F108"/>
  <c r="F110"/>
  <c r="F112"/>
  <c r="F114"/>
  <c r="F115"/>
  <c r="F117"/>
  <c r="F119"/>
  <c r="F121"/>
  <c r="F124"/>
  <c r="F128"/>
  <c r="F129"/>
  <c r="F131"/>
  <c r="F132"/>
  <c r="F134"/>
  <c r="F135"/>
  <c r="F136"/>
  <c r="F137"/>
  <c r="F138"/>
  <c r="F139"/>
  <c r="F140"/>
  <c r="F144"/>
  <c r="F146"/>
  <c r="F147"/>
  <c r="F151"/>
  <c r="F153"/>
  <c r="F154"/>
  <c r="F158"/>
  <c r="F162"/>
  <c r="F166"/>
  <c r="F168"/>
  <c r="F170"/>
  <c r="E18" i="2" l="1"/>
  <c r="F103" i="1"/>
  <c r="E53" i="2"/>
  <c r="D52"/>
  <c r="C52"/>
  <c r="D51"/>
  <c r="C51"/>
  <c r="D45"/>
  <c r="C45"/>
  <c r="E46"/>
  <c r="E42"/>
  <c r="D41"/>
  <c r="C41"/>
  <c r="D152" i="1"/>
  <c r="E152"/>
  <c r="C152"/>
  <c r="D145"/>
  <c r="E145"/>
  <c r="C145"/>
  <c r="C130"/>
  <c r="D130"/>
  <c r="E130"/>
  <c r="E41" i="2" l="1"/>
  <c r="E52"/>
  <c r="F152" i="1"/>
  <c r="F130"/>
  <c r="F145"/>
  <c r="E51" i="2"/>
  <c r="E45"/>
  <c r="E39" i="1"/>
  <c r="D39"/>
  <c r="D14" i="2"/>
  <c r="E36"/>
  <c r="D35"/>
  <c r="C35"/>
  <c r="C32"/>
  <c r="D32"/>
  <c r="E127" i="1"/>
  <c r="D127"/>
  <c r="C127"/>
  <c r="C39"/>
  <c r="F127" l="1"/>
  <c r="F39"/>
  <c r="E35" i="2"/>
  <c r="E17"/>
  <c r="E24"/>
  <c r="D23"/>
  <c r="D22" s="1"/>
  <c r="C23"/>
  <c r="C22" s="1"/>
  <c r="D43"/>
  <c r="C43"/>
  <c r="E44"/>
  <c r="D39"/>
  <c r="C14"/>
  <c r="C13" s="1"/>
  <c r="C38" i="1"/>
  <c r="E38"/>
  <c r="D165"/>
  <c r="E165"/>
  <c r="C165"/>
  <c r="C143"/>
  <c r="D143"/>
  <c r="E143"/>
  <c r="D100"/>
  <c r="E100"/>
  <c r="C100"/>
  <c r="D81"/>
  <c r="E81"/>
  <c r="C81"/>
  <c r="E49"/>
  <c r="D49"/>
  <c r="C49"/>
  <c r="D27" i="2"/>
  <c r="C27"/>
  <c r="E31"/>
  <c r="C39"/>
  <c r="E38"/>
  <c r="E40"/>
  <c r="E34"/>
  <c r="D37"/>
  <c r="C37"/>
  <c r="D64"/>
  <c r="C64"/>
  <c r="E63"/>
  <c r="E65"/>
  <c r="D62"/>
  <c r="D61" s="1"/>
  <c r="D60" s="1"/>
  <c r="C62"/>
  <c r="C61" s="1"/>
  <c r="E28"/>
  <c r="E30"/>
  <c r="D13"/>
  <c r="D56"/>
  <c r="D55" s="1"/>
  <c r="D54" s="1"/>
  <c r="C56"/>
  <c r="E16"/>
  <c r="D169" i="1"/>
  <c r="E169"/>
  <c r="C169"/>
  <c r="D123"/>
  <c r="D122" s="1"/>
  <c r="E123"/>
  <c r="C123"/>
  <c r="C122" s="1"/>
  <c r="D161"/>
  <c r="D160" s="1"/>
  <c r="D159" s="1"/>
  <c r="E161"/>
  <c r="C161"/>
  <c r="C160" s="1"/>
  <c r="C159" s="1"/>
  <c r="F100" l="1"/>
  <c r="F169"/>
  <c r="F165"/>
  <c r="F123"/>
  <c r="E22" i="2"/>
  <c r="D25"/>
  <c r="D26"/>
  <c r="C26"/>
  <c r="C25"/>
  <c r="F143" i="1"/>
  <c r="F81"/>
  <c r="E160"/>
  <c r="F161"/>
  <c r="F49"/>
  <c r="F38"/>
  <c r="E43" i="2"/>
  <c r="C12"/>
  <c r="E122" i="1"/>
  <c r="F122" s="1"/>
  <c r="E23" i="2"/>
  <c r="D12"/>
  <c r="E64"/>
  <c r="E62"/>
  <c r="D38" i="1"/>
  <c r="E39" i="2"/>
  <c r="E37"/>
  <c r="C60"/>
  <c r="E27"/>
  <c r="D150" i="1"/>
  <c r="E150"/>
  <c r="E149" s="1"/>
  <c r="C150"/>
  <c r="D97"/>
  <c r="E97"/>
  <c r="C97"/>
  <c r="E30"/>
  <c r="D30"/>
  <c r="C30"/>
  <c r="D25"/>
  <c r="E25"/>
  <c r="C25"/>
  <c r="E13" i="2"/>
  <c r="E14"/>
  <c r="E15"/>
  <c r="E29"/>
  <c r="E33"/>
  <c r="E50"/>
  <c r="E56"/>
  <c r="E58"/>
  <c r="E59"/>
  <c r="C55"/>
  <c r="C54" s="1"/>
  <c r="C49"/>
  <c r="C48" s="1"/>
  <c r="D49"/>
  <c r="F97" i="1" l="1"/>
  <c r="F25"/>
  <c r="F30"/>
  <c r="E25" i="2"/>
  <c r="F150" i="1"/>
  <c r="E159"/>
  <c r="F159" s="1"/>
  <c r="F160"/>
  <c r="C149"/>
  <c r="D149"/>
  <c r="D148" s="1"/>
  <c r="E54" i="2"/>
  <c r="E49"/>
  <c r="D48"/>
  <c r="E48" s="1"/>
  <c r="E32"/>
  <c r="E26"/>
  <c r="C47"/>
  <c r="C66" s="1"/>
  <c r="E55"/>
  <c r="D133" i="1"/>
  <c r="D95"/>
  <c r="E95"/>
  <c r="C95"/>
  <c r="C89"/>
  <c r="C78"/>
  <c r="C75"/>
  <c r="C62"/>
  <c r="E109"/>
  <c r="F109" s="1"/>
  <c r="D109"/>
  <c r="C109"/>
  <c r="E107"/>
  <c r="D107"/>
  <c r="C107"/>
  <c r="C47" l="1"/>
  <c r="C48" s="1"/>
  <c r="F95"/>
  <c r="F107"/>
  <c r="C148"/>
  <c r="F149"/>
  <c r="E148"/>
  <c r="C14"/>
  <c r="F148" l="1"/>
  <c r="E116"/>
  <c r="D116"/>
  <c r="C116"/>
  <c r="D78"/>
  <c r="E78"/>
  <c r="F78" s="1"/>
  <c r="C24"/>
  <c r="C12" s="1"/>
  <c r="D62"/>
  <c r="D75"/>
  <c r="E89"/>
  <c r="F89" s="1"/>
  <c r="D89"/>
  <c r="E111"/>
  <c r="D111"/>
  <c r="C111"/>
  <c r="C13"/>
  <c r="E14"/>
  <c r="F14" s="1"/>
  <c r="D14"/>
  <c r="E167"/>
  <c r="D167"/>
  <c r="D164" s="1"/>
  <c r="C167"/>
  <c r="C164" s="1"/>
  <c r="C163" s="1"/>
  <c r="E157"/>
  <c r="D157"/>
  <c r="D156" s="1"/>
  <c r="C157"/>
  <c r="D47" l="1"/>
  <c r="D48" s="1"/>
  <c r="F111"/>
  <c r="F116"/>
  <c r="E156"/>
  <c r="F157"/>
  <c r="E164"/>
  <c r="F164" s="1"/>
  <c r="F167"/>
  <c r="C155"/>
  <c r="C156"/>
  <c r="F156" l="1"/>
  <c r="D47" i="2"/>
  <c r="D66" s="1"/>
  <c r="D163" i="1"/>
  <c r="E163"/>
  <c r="F163" s="1"/>
  <c r="D24"/>
  <c r="D12" s="1"/>
  <c r="E24"/>
  <c r="F118" l="1"/>
  <c r="E12"/>
  <c r="F12" s="1"/>
  <c r="F24"/>
  <c r="E47" i="2"/>
  <c r="C142" i="1" l="1"/>
  <c r="C141" s="1"/>
  <c r="D155" l="1"/>
  <c r="E155"/>
  <c r="F155" s="1"/>
  <c r="D142"/>
  <c r="D141" s="1"/>
  <c r="E142"/>
  <c r="E133"/>
  <c r="E125" s="1"/>
  <c r="C133"/>
  <c r="E113"/>
  <c r="D113"/>
  <c r="C113"/>
  <c r="E75"/>
  <c r="F75" s="1"/>
  <c r="E62"/>
  <c r="F62" l="1"/>
  <c r="E47"/>
  <c r="F47" s="1"/>
  <c r="E106"/>
  <c r="F113"/>
  <c r="E141"/>
  <c r="F141" s="1"/>
  <c r="F142"/>
  <c r="F133"/>
  <c r="E126"/>
  <c r="C106"/>
  <c r="C105"/>
  <c r="D105"/>
  <c r="D106"/>
  <c r="D125"/>
  <c r="C125"/>
  <c r="F125" s="1"/>
  <c r="E105"/>
  <c r="F106" l="1"/>
  <c r="F105"/>
  <c r="C171"/>
  <c r="D171"/>
  <c r="E48"/>
  <c r="F48" s="1"/>
  <c r="E171"/>
  <c r="D126"/>
  <c r="C126"/>
  <c r="F126" s="1"/>
  <c r="F171" l="1"/>
  <c r="E13"/>
  <c r="F13" s="1"/>
  <c r="D13"/>
  <c r="D57" i="2" l="1"/>
  <c r="E66"/>
  <c r="E12" l="1"/>
  <c r="E57"/>
</calcChain>
</file>

<file path=xl/sharedStrings.xml><?xml version="1.0" encoding="utf-8"?>
<sst xmlns="http://schemas.openxmlformats.org/spreadsheetml/2006/main" count="290" uniqueCount="120">
  <si>
    <t>Код</t>
  </si>
  <si>
    <t>Показник</t>
  </si>
  <si>
    <t>0100</t>
  </si>
  <si>
    <t>Державне управління</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</si>
  <si>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</si>
  <si>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1000</t>
  </si>
  <si>
    <t>Освіта</t>
  </si>
  <si>
    <t>1010</t>
  </si>
  <si>
    <t>3000</t>
  </si>
  <si>
    <t>Соціальний захист та соціальне забезпечення</t>
  </si>
  <si>
    <t>Організація та проведення громадських робіт</t>
  </si>
  <si>
    <t>4000</t>
  </si>
  <si>
    <t>4060</t>
  </si>
  <si>
    <t>6000</t>
  </si>
  <si>
    <t>Житлово-комунальне господарство</t>
  </si>
  <si>
    <t>8000</t>
  </si>
  <si>
    <t xml:space="preserve"> </t>
  </si>
  <si>
    <t xml:space="preserve">РАЗОМ ПО ЗАГАЛЬНОМУ ФОНДУ </t>
  </si>
  <si>
    <t>Видатки (загальний фонд)</t>
  </si>
  <si>
    <t>Видатки (спеціальний фонд)</t>
  </si>
  <si>
    <t>РАЗОМ ПО СПЕЦІАЛЬНОМУ ФОНДУ</t>
  </si>
  <si>
    <t>0150</t>
  </si>
  <si>
    <t>Надання дошкільної освіти</t>
  </si>
  <si>
    <t>3242</t>
  </si>
  <si>
    <t>Інші заходи у сфері соціального захисту і соціального забезпечення</t>
  </si>
  <si>
    <t>Культура i мистецтво</t>
  </si>
  <si>
    <t>Забезпечення діяльності палаців i будинків культури, клубів, центрів дозвілля та iнших клубних закладів</t>
  </si>
  <si>
    <t>6030</t>
  </si>
  <si>
    <t>Організація благоустрою населених пунктів</t>
  </si>
  <si>
    <t>Економічна діяльність</t>
  </si>
  <si>
    <t>Інша діяльність</t>
  </si>
  <si>
    <t>9000</t>
  </si>
  <si>
    <t>Міжбюджетні трансферти</t>
  </si>
  <si>
    <t>9770</t>
  </si>
  <si>
    <t>Інші субвенції з місцевого бюджету</t>
  </si>
  <si>
    <t>8340</t>
  </si>
  <si>
    <t>Природоохоронні заходи за рахунок цільових фондів</t>
  </si>
  <si>
    <t>8110</t>
  </si>
  <si>
    <t>Заходи із запобігання та ліквідації надзвичайних ситуацій та наслідків стихійного лиха</t>
  </si>
  <si>
    <t>Інші програми та заходи у сфері освіти</t>
  </si>
  <si>
    <t>Компенсаційні виплати за пільговий проїзд окремих категорій громадян на залізничному транспорті</t>
  </si>
  <si>
    <t>1070</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</si>
  <si>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</si>
  <si>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</si>
  <si>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0160</t>
  </si>
  <si>
    <t>Керівництво і управління у відповідній сфері у містах (місті Києві), селищах, селах, територіальних громадах</t>
  </si>
  <si>
    <t>Пільгове медичне обслуговування осіб, які постраждали внаслідок Чорнобильської катастрофи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</si>
  <si>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</si>
  <si>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1021</t>
  </si>
  <si>
    <t>Надання загальної середньої освіти закладами загальної середньої освіти (за рахунок коштів місцевого бюджету)</t>
  </si>
  <si>
    <t>1031</t>
  </si>
  <si>
    <t xml:space="preserve">Надання загальної середньої освіти закладами загальної середньої освіти </t>
  </si>
  <si>
    <t>про виконання бюджету Вишнівської селищної територіальної громади</t>
  </si>
  <si>
    <t>План на рік з урахуванням змін</t>
  </si>
  <si>
    <t>План на вказаний період з урахуванням змін</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</si>
  <si>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</si>
  <si>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</si>
  <si>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</si>
  <si>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</si>
  <si>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</si>
  <si>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природного газу</t>
  </si>
  <si>
    <t>Інші поточні видатки</t>
  </si>
  <si>
    <t>Продукти харчування</t>
  </si>
  <si>
    <t>Оплата водопостачання та водовідведення</t>
  </si>
  <si>
    <t>Оплата теплопостачання</t>
  </si>
  <si>
    <t>Інші виплати населенню</t>
  </si>
  <si>
    <t>Поточні трансферти органам державного управління інших рівнів</t>
  </si>
  <si>
    <t>Забезпечення діяльності бібліотек</t>
  </si>
  <si>
    <t>ЗВІТ</t>
  </si>
  <si>
    <t>Видатки на відрядження</t>
  </si>
  <si>
    <t>Виконавчий комітет Вишнівської селищної ради</t>
  </si>
  <si>
    <t>02</t>
  </si>
  <si>
    <t>Відділ ОКМС Вишнівської селищної ради</t>
  </si>
  <si>
    <t>06</t>
  </si>
  <si>
    <t>Фінансовий відділ Вишнівської селищної ради</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</si>
  <si>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</si>
  <si>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Інші заходи в галузі культури і мистецтва</t>
  </si>
  <si>
    <t>Видатки, пов"язані з наданням підтримки внутрішньо переміщенним та/або евакуйованим особам у зв"язку із введенням воєного стану</t>
  </si>
  <si>
    <t>Оплата інших енергоносіїв та інших комунальних послуг</t>
  </si>
  <si>
    <t>Окремі заходи по реалізації державних (регіональних) прграм, не віднесені до заходів розвитку</t>
  </si>
  <si>
    <t>Оплата інших енергонсіїв та інших комунальних послуг</t>
  </si>
  <si>
    <t>Придбання обладнання і предметів довгострокового користування</t>
  </si>
  <si>
    <t xml:space="preserve">Надання загальної середньої освіти закладами загальної середньої освіти  за рахунок освітньої субвенції </t>
  </si>
  <si>
    <t>Здійснення заходів із землеустрою</t>
  </si>
  <si>
    <t>Дослідження і розробки, окремі заходи розвитку по реалізації державних (регіональних) програм</t>
  </si>
  <si>
    <t>Резервний фонд місцевого бюджету</t>
  </si>
  <si>
    <t>Нерозподілені видатки</t>
  </si>
  <si>
    <t>Субвенція з місцевого бюджету державному бюджету на виконання програм соціально-економічного розвитку регіонів</t>
  </si>
  <si>
    <t>(за видатками загального фонду)</t>
  </si>
  <si>
    <t>(за видатками спеціального фонду)</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</si>
  <si>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</si>
  <si>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Капітальні трансферти органам державного управління інших рівнів</t>
  </si>
  <si>
    <t>Здійснення доплат педагогічним працівникам закладів загальної середньої овіти за рахунок субвенції з державного бюджету місцевим бюджетам</t>
  </si>
  <si>
    <t>Забезпечення діяльності водопровідно-каналізаційного господарства</t>
  </si>
  <si>
    <t>Субсидії та поточні трансферти підприємствам (установам, організаціям)</t>
  </si>
  <si>
    <t>Інші заходи, пов'язані з економічною діяльністю</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</si>
  <si>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</si>
  <si>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Служба у справах дітей Вишнівської селищної ради</t>
  </si>
  <si>
    <t>09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</si>
  <si>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</si>
  <si>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</si>
  <si>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</si>
  <si>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грн.</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</si>
  <si>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</si>
  <si>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</si>
  <si>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</si>
  <si>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Культура і мистецтво</t>
  </si>
  <si>
    <t>за 2025 рік</t>
  </si>
  <si>
    <t>Забезпечення харчуванням учнів закладів загальної середньої освіти за рахунок субвенції з державного бюджету місцевим бюджетам</t>
  </si>
  <si>
    <t xml:space="preserve">Касові видатки </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</si>
  <si>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</si>
  <si>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Капітальні трансферти населенню</t>
  </si>
  <si>
    <t xml:space="preserve">                 грн.</t>
  </si>
  <si>
    <t>Секретар селищної ради</t>
  </si>
  <si>
    <t>Світлана ФЕДАН</t>
  </si>
  <si>
    <t>Секретар селищної ради                              Світлана ФЕДАН</t>
  </si>
  <si>
    <t>% виконання           за 2025 рік</t>
  </si>
  <si>
    <t>% виконання  за 2025 рік</t>
  </si>
  <si>
    <t xml:space="preserve">Додаток 4
до рішення сесії Вишнівської селищної ради №1447-53/VIII               від 20 лютого 2026 року 
</t>
  </si>
  <si>
    <t xml:space="preserve">Додаток 3
до рішення сесії  Вишнівської селищної ради  №1447-53/VIII                                     від 20 лютого 2026 року
</t>
  </si>
</sst>
</file>

<file path=xl/styles.xml><?xml version="1.0" encoding="utf-8"?>
<styleSheet xmlns="http://schemas.openxmlformats.org/spreadsheetml/2006/main">
  <numFmts count="3">
    <numFmt numFmtId="164" formatCode="#0.000"/>
    <numFmt numFmtId="165" formatCode="#0.0"/>
    <numFmt numFmtId="166" formatCode="#0.00"/>
  </numFmts>
  <fonts count="20">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b/>
      <sz val="11"/>
      <color theme="1"/>
      <name val="Calibri"/>
      <family val="2"/>
      <charset val="204"/>
      <scheme val="minor"/>
    </font>
    <font>
      <sz val="11"/>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Calibri"/>
      <family val="2"/>
      <charset val="204"/>
      <scheme val="minor"/>
    </font>
    <font>
      <sz val="14"/>
      <color theme="1"/>
      <name val="Times New Roman"/>
      <family val="1"/>
      <charset val="204"/>
    </font>
    <font>
      <b/>
      <sz val="14"/>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3" tint="0.79998168889431442"/>
        <bgColor indexed="64"/>
      </patternFill>
    </fill>
    <fill>
      <patternFill patternType="solid">
        <fgColor rgb="FF99FFCC"/>
        <bgColor indexed="64"/>
      </patternFill>
    </fill>
    <fill>
      <patternFill patternType="solid">
        <fgColor theme="8" tint="0.39997558519241921"/>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12" fillId="0" borderId="0"/>
    <xf numFmtId="0" fontId="11" fillId="0" borderId="0"/>
    <xf numFmtId="0" fontId="10" fillId="0" borderId="0"/>
    <xf numFmtId="0" fontId="9" fillId="0" borderId="0"/>
    <xf numFmtId="0" fontId="14" fillId="0" borderId="0"/>
    <xf numFmtId="0" fontId="9" fillId="0" borderId="0"/>
    <xf numFmtId="0" fontId="9" fillId="0" borderId="0"/>
    <xf numFmtId="0" fontId="9"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cellStyleXfs>
  <cellXfs count="82">
    <xf numFmtId="0" fontId="0" fillId="0" borderId="0" xfId="0"/>
    <xf numFmtId="0" fontId="13" fillId="0" borderId="0" xfId="0" applyFont="1" applyAlignment="1">
      <alignment horizontal="center"/>
    </xf>
    <xf numFmtId="2" fontId="0" fillId="0" borderId="0" xfId="0" applyNumberFormat="1"/>
    <xf numFmtId="0" fontId="17" fillId="0" borderId="0" xfId="0" applyFont="1"/>
    <xf numFmtId="0" fontId="0" fillId="2" borderId="0" xfId="0" applyFill="1"/>
    <xf numFmtId="0" fontId="16" fillId="0" borderId="0" xfId="0" applyFont="1"/>
    <xf numFmtId="2" fontId="16" fillId="0" borderId="0" xfId="0" applyNumberFormat="1" applyFont="1"/>
    <xf numFmtId="0" fontId="15" fillId="3" borderId="2" xfId="20" applyFont="1" applyFill="1" applyBorder="1" applyAlignment="1">
      <alignment vertical="center" wrapText="1"/>
    </xf>
    <xf numFmtId="0" fontId="0" fillId="0" borderId="0" xfId="0"/>
    <xf numFmtId="0" fontId="17" fillId="0" borderId="0" xfId="0" applyFont="1"/>
    <xf numFmtId="0" fontId="15" fillId="3" borderId="2" xfId="1" applyFont="1" applyFill="1" applyBorder="1" applyAlignment="1">
      <alignment vertical="center" wrapText="1"/>
    </xf>
    <xf numFmtId="0" fontId="16" fillId="0" borderId="2" xfId="1" applyFont="1" applyBorder="1" applyAlignment="1">
      <alignment vertical="center" wrapText="1"/>
    </xf>
    <xf numFmtId="0" fontId="16" fillId="0" borderId="2" xfId="40" applyFont="1" applyBorder="1" applyAlignment="1">
      <alignment vertical="center" wrapText="1"/>
    </xf>
    <xf numFmtId="0" fontId="18" fillId="0" borderId="0" xfId="0" applyFont="1"/>
    <xf numFmtId="164" fontId="16" fillId="4" borderId="2" xfId="1" applyNumberFormat="1" applyFont="1" applyFill="1" applyBorder="1" applyAlignment="1">
      <alignmen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wrapText="1"/>
    </xf>
    <xf numFmtId="0" fontId="15" fillId="4" borderId="2" xfId="0" quotePrefix="1" applyFont="1" applyFill="1" applyBorder="1" applyAlignment="1">
      <alignment vertical="center" wrapText="1"/>
    </xf>
    <xf numFmtId="0" fontId="15" fillId="4" borderId="2" xfId="0" applyFont="1" applyFill="1" applyBorder="1" applyAlignment="1">
      <alignment vertical="center" wrapText="1"/>
    </xf>
    <xf numFmtId="0" fontId="16" fillId="0" borderId="0" xfId="0" applyFont="1" applyAlignment="1"/>
    <xf numFmtId="165" fontId="15" fillId="3" borderId="2" xfId="1" applyNumberFormat="1" applyFont="1" applyFill="1" applyBorder="1" applyAlignment="1">
      <alignment vertical="center" wrapText="1"/>
    </xf>
    <xf numFmtId="0" fontId="18" fillId="0" borderId="0" xfId="0" applyFont="1" applyAlignment="1">
      <alignment horizontal="left"/>
    </xf>
    <xf numFmtId="0" fontId="19" fillId="0" borderId="0" xfId="0" applyFont="1" applyBorder="1" applyAlignment="1">
      <alignment horizontal="center"/>
    </xf>
    <xf numFmtId="0" fontId="18" fillId="0" borderId="0" xfId="0" applyFont="1" applyAlignment="1"/>
    <xf numFmtId="0" fontId="15" fillId="0" borderId="2" xfId="1" applyFont="1" applyBorder="1" applyAlignment="1">
      <alignment vertical="center" wrapText="1"/>
    </xf>
    <xf numFmtId="0" fontId="15" fillId="0" borderId="2" xfId="20" applyFont="1" applyBorder="1" applyAlignment="1">
      <alignment vertical="center" wrapText="1"/>
    </xf>
    <xf numFmtId="0" fontId="15" fillId="0" borderId="2" xfId="40" applyFont="1" applyBorder="1" applyAlignment="1">
      <alignment vertical="center" wrapText="1"/>
    </xf>
    <xf numFmtId="0" fontId="15" fillId="3" borderId="2" xfId="1" quotePrefix="1" applyFont="1" applyFill="1" applyBorder="1" applyAlignment="1">
      <alignment horizontal="center" vertical="center" wrapText="1"/>
    </xf>
    <xf numFmtId="0" fontId="15" fillId="0" borderId="2" xfId="1" quotePrefix="1" applyFont="1" applyBorder="1" applyAlignment="1">
      <alignment horizontal="center" vertical="center" wrapText="1"/>
    </xf>
    <xf numFmtId="2" fontId="13" fillId="0" borderId="0" xfId="0" applyNumberFormat="1" applyFont="1"/>
    <xf numFmtId="0" fontId="13" fillId="0" borderId="0" xfId="0" applyFont="1"/>
    <xf numFmtId="0" fontId="15" fillId="0" borderId="1" xfId="1" applyFont="1" applyBorder="1" applyAlignment="1">
      <alignment vertical="center" wrapText="1"/>
    </xf>
    <xf numFmtId="166" fontId="15" fillId="3" borderId="2" xfId="1" applyNumberFormat="1" applyFont="1" applyFill="1" applyBorder="1" applyAlignment="1">
      <alignment vertical="center" wrapText="1"/>
    </xf>
    <xf numFmtId="166" fontId="15" fillId="0" borderId="2" xfId="1" applyNumberFormat="1" applyFont="1" applyBorder="1" applyAlignment="1">
      <alignment vertical="center" wrapText="1"/>
    </xf>
    <xf numFmtId="166" fontId="16" fillId="0" borderId="2" xfId="1" applyNumberFormat="1" applyFont="1" applyBorder="1" applyAlignment="1">
      <alignment vertical="center" wrapText="1"/>
    </xf>
    <xf numFmtId="166" fontId="16" fillId="0" borderId="2" xfId="39" applyNumberFormat="1" applyFont="1" applyBorder="1" applyAlignment="1">
      <alignment vertical="center" wrapText="1"/>
    </xf>
    <xf numFmtId="166" fontId="15" fillId="0" borderId="2" xfId="1" applyNumberFormat="1" applyFont="1" applyFill="1" applyBorder="1" applyAlignment="1">
      <alignment vertical="center" wrapText="1"/>
    </xf>
    <xf numFmtId="166" fontId="15" fillId="0" borderId="2" xfId="39" applyNumberFormat="1" applyFont="1" applyBorder="1" applyAlignment="1">
      <alignment vertical="center" wrapText="1"/>
    </xf>
    <xf numFmtId="166" fontId="15" fillId="0" borderId="2" xfId="20" applyNumberFormat="1" applyFont="1" applyBorder="1" applyAlignment="1">
      <alignment vertical="center" wrapText="1"/>
    </xf>
    <xf numFmtId="166" fontId="16" fillId="0" borderId="2" xfId="20" applyNumberFormat="1" applyFont="1" applyBorder="1" applyAlignment="1">
      <alignment vertical="center" wrapText="1"/>
    </xf>
    <xf numFmtId="166" fontId="15" fillId="0" borderId="2" xfId="41" applyNumberFormat="1" applyFont="1" applyBorder="1" applyAlignment="1">
      <alignment vertical="center" wrapText="1"/>
    </xf>
    <xf numFmtId="166" fontId="16" fillId="0" borderId="2" xfId="41" applyNumberFormat="1" applyFont="1" applyBorder="1" applyAlignment="1">
      <alignment vertical="center" wrapText="1"/>
    </xf>
    <xf numFmtId="166" fontId="15" fillId="4" borderId="2" xfId="0" applyNumberFormat="1" applyFont="1" applyFill="1" applyBorder="1" applyAlignment="1">
      <alignment vertical="center" wrapText="1"/>
    </xf>
    <xf numFmtId="0" fontId="15" fillId="0" borderId="2" xfId="1" applyFont="1" applyFill="1" applyBorder="1" applyAlignment="1">
      <alignment vertical="center" wrapText="1"/>
    </xf>
    <xf numFmtId="0" fontId="16" fillId="0" borderId="2" xfId="1" applyFont="1" applyFill="1" applyBorder="1" applyAlignment="1">
      <alignment vertical="center" wrapText="1"/>
    </xf>
    <xf numFmtId="166" fontId="16" fillId="0" borderId="2" xfId="1" applyNumberFormat="1" applyFont="1" applyFill="1" applyBorder="1" applyAlignment="1">
      <alignment vertical="center" wrapText="1"/>
    </xf>
    <xf numFmtId="2" fontId="0" fillId="0" borderId="0" xfId="0" applyNumberFormat="1" applyFont="1"/>
    <xf numFmtId="0" fontId="0" fillId="0" borderId="0" xfId="0" applyFont="1"/>
    <xf numFmtId="0" fontId="15" fillId="5" borderId="2" xfId="1" applyFont="1" applyFill="1" applyBorder="1" applyAlignment="1">
      <alignment vertical="center" wrapText="1"/>
    </xf>
    <xf numFmtId="166" fontId="15" fillId="5" borderId="2" xfId="1" applyNumberFormat="1" applyFont="1" applyFill="1" applyBorder="1" applyAlignment="1">
      <alignment vertical="center" wrapText="1"/>
    </xf>
    <xf numFmtId="166" fontId="16" fillId="0" borderId="2" xfId="41" applyNumberFormat="1" applyFont="1" applyFill="1" applyBorder="1" applyAlignment="1">
      <alignment vertical="center" wrapText="1"/>
    </xf>
    <xf numFmtId="166" fontId="15" fillId="0" borderId="2" xfId="40" applyNumberFormat="1" applyFont="1" applyBorder="1" applyAlignment="1">
      <alignment vertical="center" wrapText="1"/>
    </xf>
    <xf numFmtId="166" fontId="16" fillId="0" borderId="2" xfId="40" applyNumberFormat="1" applyFont="1" applyFill="1" applyBorder="1" applyAlignment="1">
      <alignment vertical="center" wrapText="1"/>
    </xf>
    <xf numFmtId="166" fontId="15" fillId="0" borderId="2" xfId="40" applyNumberFormat="1" applyFont="1" applyFill="1" applyBorder="1" applyAlignment="1">
      <alignment vertical="center" wrapText="1"/>
    </xf>
    <xf numFmtId="166" fontId="15" fillId="3" borderId="2" xfId="20" applyNumberFormat="1" applyFont="1" applyFill="1" applyBorder="1" applyAlignment="1">
      <alignment vertical="center" wrapText="1"/>
    </xf>
    <xf numFmtId="166" fontId="16" fillId="0" borderId="2" xfId="40" applyNumberFormat="1" applyFont="1" applyBorder="1" applyAlignment="1">
      <alignment vertical="center" wrapText="1"/>
    </xf>
    <xf numFmtId="0" fontId="18" fillId="0" borderId="0" xfId="0" applyFont="1" applyBorder="1" applyAlignment="1">
      <alignment horizontal="right"/>
    </xf>
    <xf numFmtId="0" fontId="18" fillId="0" borderId="0" xfId="0" applyFont="1" applyBorder="1" applyAlignment="1">
      <alignment horizontal="center"/>
    </xf>
    <xf numFmtId="165" fontId="15" fillId="4" borderId="2" xfId="0" applyNumberFormat="1" applyFont="1" applyFill="1" applyBorder="1" applyAlignment="1">
      <alignment vertical="center" wrapText="1"/>
    </xf>
    <xf numFmtId="165" fontId="15" fillId="6" borderId="2" xfId="1" applyNumberFormat="1" applyFont="1" applyFill="1" applyBorder="1" applyAlignment="1">
      <alignment vertical="center" wrapText="1"/>
    </xf>
    <xf numFmtId="0" fontId="15" fillId="6" borderId="2" xfId="1" applyFont="1" applyFill="1" applyBorder="1" applyAlignment="1">
      <alignment vertical="center" wrapText="1"/>
    </xf>
    <xf numFmtId="166" fontId="15" fillId="6" borderId="2" xfId="1" applyNumberFormat="1" applyFont="1" applyFill="1" applyBorder="1" applyAlignment="1">
      <alignment vertical="center" wrapText="1"/>
    </xf>
    <xf numFmtId="165" fontId="16" fillId="3" borderId="2" xfId="1" applyNumberFormat="1" applyFont="1" applyFill="1" applyBorder="1" applyAlignment="1">
      <alignment vertical="center" wrapText="1"/>
    </xf>
    <xf numFmtId="166" fontId="15" fillId="6" borderId="2" xfId="40" applyNumberFormat="1" applyFont="1" applyFill="1" applyBorder="1" applyAlignment="1">
      <alignment vertical="center" wrapText="1"/>
    </xf>
    <xf numFmtId="0" fontId="16" fillId="0" borderId="2" xfId="1" quotePrefix="1" applyFont="1" applyBorder="1" applyAlignment="1">
      <alignment horizontal="center" vertical="center" wrapText="1"/>
    </xf>
    <xf numFmtId="0" fontId="15" fillId="5" borderId="2" xfId="1" quotePrefix="1" applyFont="1" applyFill="1" applyBorder="1" applyAlignment="1">
      <alignment horizontal="center" vertical="center" wrapText="1"/>
    </xf>
    <xf numFmtId="0" fontId="15" fillId="0" borderId="2" xfId="20" quotePrefix="1" applyFont="1" applyBorder="1" applyAlignment="1">
      <alignment horizontal="center" vertical="center" wrapText="1"/>
    </xf>
    <xf numFmtId="0" fontId="15" fillId="0" borderId="2" xfId="1" quotePrefix="1" applyFont="1" applyFill="1" applyBorder="1" applyAlignment="1">
      <alignment horizontal="center" vertical="center" wrapText="1"/>
    </xf>
    <xf numFmtId="0" fontId="16" fillId="0" borderId="2" xfId="1" quotePrefix="1" applyFont="1" applyFill="1" applyBorder="1" applyAlignment="1">
      <alignment horizontal="center" vertical="center" wrapText="1"/>
    </xf>
    <xf numFmtId="0" fontId="15" fillId="6" borderId="2" xfId="1" quotePrefix="1" applyFont="1" applyFill="1" applyBorder="1" applyAlignment="1">
      <alignment horizontal="center" vertical="center" wrapText="1"/>
    </xf>
    <xf numFmtId="0" fontId="18" fillId="0" borderId="0" xfId="0" applyFont="1" applyAlignment="1">
      <alignment horizontal="right"/>
    </xf>
    <xf numFmtId="0" fontId="15" fillId="0" borderId="2" xfId="40" quotePrefix="1" applyFont="1" applyBorder="1" applyAlignment="1">
      <alignment horizontal="center" vertical="center" wrapText="1"/>
    </xf>
    <xf numFmtId="0" fontId="16" fillId="0" borderId="2" xfId="40" quotePrefix="1" applyFont="1" applyBorder="1" applyAlignment="1">
      <alignment horizontal="center" vertical="center" wrapText="1"/>
    </xf>
    <xf numFmtId="0" fontId="15" fillId="3" borderId="2" xfId="20" quotePrefix="1" applyFont="1" applyFill="1" applyBorder="1" applyAlignment="1">
      <alignment horizontal="center" vertical="center" wrapText="1"/>
    </xf>
    <xf numFmtId="0" fontId="18" fillId="0" borderId="0" xfId="0" applyFont="1" applyAlignment="1">
      <alignment horizontal="left"/>
    </xf>
    <xf numFmtId="0" fontId="16" fillId="0" borderId="0" xfId="0" applyFont="1" applyAlignment="1">
      <alignment horizontal="left" vertical="top" wrapText="1"/>
    </xf>
    <xf numFmtId="0" fontId="19" fillId="0" borderId="0" xfId="0" applyFont="1" applyAlignment="1">
      <alignment horizontal="center"/>
    </xf>
    <xf numFmtId="0" fontId="15" fillId="4" borderId="4" xfId="0" quotePrefix="1" applyFont="1" applyFill="1" applyBorder="1" applyAlignment="1">
      <alignment horizontal="center" vertical="center" wrapText="1"/>
    </xf>
    <xf numFmtId="0" fontId="15" fillId="4" borderId="1" xfId="0" quotePrefix="1" applyFont="1" applyFill="1" applyBorder="1" applyAlignment="1">
      <alignment horizontal="center" vertical="center" wrapText="1"/>
    </xf>
    <xf numFmtId="0" fontId="19" fillId="0" borderId="0" xfId="0" applyFont="1" applyBorder="1" applyAlignment="1">
      <alignment horizontal="center"/>
    </xf>
    <xf numFmtId="0" fontId="15" fillId="0" borderId="2" xfId="0" applyFont="1" applyBorder="1" applyAlignment="1">
      <alignment horizontal="center" vertical="center" wrapText="1"/>
    </xf>
    <xf numFmtId="0" fontId="0" fillId="0" borderId="0" xfId="0" applyAlignment="1">
      <alignment horizontal="left"/>
    </xf>
  </cellXfs>
  <cellStyles count="42">
    <cellStyle name="Обычный" xfId="0" builtinId="0"/>
    <cellStyle name="Обычный 10" xfId="19"/>
    <cellStyle name="Обычный 10 2" xfId="38"/>
    <cellStyle name="Обычный 11" xfId="20"/>
    <cellStyle name="Обычный 12" xfId="21"/>
    <cellStyle name="Обычный 13" xfId="39"/>
    <cellStyle name="Обычный 14" xfId="40"/>
    <cellStyle name="Обычный 15" xfId="41"/>
    <cellStyle name="Обычный 2" xfId="1"/>
    <cellStyle name="Обычный 2 2" xfId="6"/>
    <cellStyle name="Обычный 2 2 2" xfId="15"/>
    <cellStyle name="Обычный 2 2 2 2" xfId="34"/>
    <cellStyle name="Обычный 2 2 3" xfId="26"/>
    <cellStyle name="Обычный 2 3" xfId="11"/>
    <cellStyle name="Обычный 2 3 2" xfId="30"/>
    <cellStyle name="Обычный 2 4" xfId="22"/>
    <cellStyle name="Обычный 3" xfId="2"/>
    <cellStyle name="Обычный 3 2" xfId="7"/>
    <cellStyle name="Обычный 3 2 2" xfId="16"/>
    <cellStyle name="Обычный 3 2 2 2" xfId="35"/>
    <cellStyle name="Обычный 3 2 3" xfId="27"/>
    <cellStyle name="Обычный 3 3" xfId="12"/>
    <cellStyle name="Обычный 3 3 2" xfId="31"/>
    <cellStyle name="Обычный 3 4" xfId="23"/>
    <cellStyle name="Обычный 4" xfId="3"/>
    <cellStyle name="Обычный 4 2" xfId="8"/>
    <cellStyle name="Обычный 4 2 2" xfId="17"/>
    <cellStyle name="Обычный 4 2 2 2" xfId="36"/>
    <cellStyle name="Обычный 4 2 3" xfId="28"/>
    <cellStyle name="Обычный 4 3" xfId="13"/>
    <cellStyle name="Обычный 4 3 2" xfId="32"/>
    <cellStyle name="Обычный 4 4" xfId="24"/>
    <cellStyle name="Обычный 5" xfId="4"/>
    <cellStyle name="Обычный 5 2" xfId="14"/>
    <cellStyle name="Обычный 5 2 2" xfId="33"/>
    <cellStyle name="Обычный 5 3" xfId="25"/>
    <cellStyle name="Обычный 6" xfId="5"/>
    <cellStyle name="Обычный 7" xfId="9"/>
    <cellStyle name="Обычный 7 2" xfId="29"/>
    <cellStyle name="Обычный 8" xfId="10"/>
    <cellStyle name="Обычный 9" xfId="18"/>
    <cellStyle name="Обычный 9 2" xfId="37"/>
  </cellStyles>
  <dxfs count="0"/>
  <tableStyles count="0" defaultTableStyle="TableStyleMedium2" defaultPivotStyle="PivotStyleLight16"/>
  <colors>
    <mruColors>
      <color rgb="FF99FFCC"/>
      <color rgb="FF00FFFF"/>
      <color rgb="FF66FFFF"/>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174"/>
  <sheetViews>
    <sheetView tabSelected="1" view="pageBreakPreview" zoomScale="93" zoomScaleNormal="60" zoomScaleSheetLayoutView="93" workbookViewId="0">
      <selection activeCell="E1" sqref="E1:F3"/>
    </sheetView>
  </sheetViews>
  <sheetFormatPr defaultRowHeight="15.75"/>
  <cols>
    <col min="1" max="1" width="6.42578125" style="3" customWidth="1"/>
    <col min="2" max="2" width="55.28515625" style="5" customWidth="1"/>
    <col min="3" max="3" width="20" style="5" customWidth="1"/>
    <col min="4" max="4" width="15.7109375" style="5" hidden="1" customWidth="1"/>
    <col min="5" max="6" width="20" style="5" customWidth="1"/>
    <col min="7" max="7" width="11.5703125" bestFit="1" customWidth="1"/>
  </cols>
  <sheetData>
    <row r="1" spans="1:8">
      <c r="A1" s="19"/>
      <c r="B1" s="19"/>
      <c r="C1" s="19"/>
      <c r="D1" s="19"/>
      <c r="E1" s="75" t="s">
        <v>119</v>
      </c>
      <c r="F1" s="75"/>
    </row>
    <row r="2" spans="1:8">
      <c r="E2" s="75"/>
      <c r="F2" s="75"/>
    </row>
    <row r="3" spans="1:8" s="8" customFormat="1" ht="38.25" customHeight="1">
      <c r="A3" s="9"/>
      <c r="B3" s="5"/>
      <c r="C3" s="5"/>
      <c r="D3" s="5"/>
      <c r="E3" s="75"/>
      <c r="F3" s="75"/>
    </row>
    <row r="4" spans="1:8" ht="18.75">
      <c r="A4" s="76" t="s">
        <v>68</v>
      </c>
      <c r="B4" s="76"/>
      <c r="C4" s="76"/>
      <c r="D4" s="76"/>
      <c r="E4" s="76"/>
      <c r="F4" s="76"/>
    </row>
    <row r="5" spans="1:8" ht="18.75">
      <c r="A5" s="76" t="s">
        <v>52</v>
      </c>
      <c r="B5" s="76"/>
      <c r="C5" s="76"/>
      <c r="D5" s="76"/>
      <c r="E5" s="76"/>
      <c r="F5" s="76"/>
    </row>
    <row r="6" spans="1:8" s="8" customFormat="1" ht="18.75">
      <c r="A6" s="76" t="s">
        <v>107</v>
      </c>
      <c r="B6" s="76"/>
      <c r="C6" s="76"/>
      <c r="D6" s="76"/>
      <c r="E6" s="76"/>
      <c r="F6" s="76"/>
    </row>
    <row r="7" spans="1:8" ht="18.75">
      <c r="A7" s="79" t="s">
        <v>88</v>
      </c>
      <c r="B7" s="79"/>
      <c r="C7" s="79"/>
      <c r="D7" s="79"/>
      <c r="E7" s="79"/>
      <c r="F7" s="79"/>
    </row>
    <row r="8" spans="1:8" s="8" customFormat="1" ht="18.75">
      <c r="A8" s="22"/>
      <c r="B8" s="22"/>
      <c r="C8" s="22"/>
      <c r="D8" s="22"/>
      <c r="E8" s="22"/>
      <c r="F8" s="56" t="s">
        <v>102</v>
      </c>
    </row>
    <row r="9" spans="1:8" ht="15">
      <c r="A9" s="80" t="s">
        <v>0</v>
      </c>
      <c r="B9" s="80" t="s">
        <v>1</v>
      </c>
      <c r="C9" s="80" t="s">
        <v>53</v>
      </c>
      <c r="D9" s="80" t="s">
        <v>54</v>
      </c>
      <c r="E9" s="80" t="s">
        <v>109</v>
      </c>
      <c r="F9" s="80" t="s">
        <v>117</v>
      </c>
    </row>
    <row r="10" spans="1:8" s="1" customFormat="1" ht="19.5" customHeight="1">
      <c r="A10" s="80"/>
      <c r="B10" s="80"/>
      <c r="C10" s="80"/>
      <c r="D10" s="80"/>
      <c r="E10" s="80"/>
      <c r="F10" s="80"/>
    </row>
    <row r="11" spans="1:8" s="1" customFormat="1">
      <c r="A11" s="15"/>
      <c r="B11" s="15" t="s">
        <v>18</v>
      </c>
      <c r="C11" s="15"/>
      <c r="D11" s="15"/>
      <c r="E11" s="15"/>
      <c r="F11" s="16"/>
    </row>
    <row r="12" spans="1:8">
      <c r="A12" s="27" t="s">
        <v>2</v>
      </c>
      <c r="B12" s="10" t="s">
        <v>3</v>
      </c>
      <c r="C12" s="32">
        <f>C14+C24+C30+C38</f>
        <v>12048923</v>
      </c>
      <c r="D12" s="32">
        <f>D14+D24+D30+D38</f>
        <v>0</v>
      </c>
      <c r="E12" s="32">
        <f>E14+E24+E30+E38</f>
        <v>11896362.84</v>
      </c>
      <c r="F12" s="20">
        <f>E12/C12*100</f>
        <v>98.733827413454307</v>
      </c>
      <c r="G12" s="2"/>
      <c r="H12" s="2"/>
    </row>
    <row r="13" spans="1:8" s="8" customFormat="1">
      <c r="A13" s="27" t="s">
        <v>71</v>
      </c>
      <c r="B13" s="48" t="s">
        <v>70</v>
      </c>
      <c r="C13" s="32">
        <f>C14</f>
        <v>9104751</v>
      </c>
      <c r="D13" s="32">
        <f>D14</f>
        <v>0</v>
      </c>
      <c r="E13" s="32">
        <f>E14</f>
        <v>9004004.959999999</v>
      </c>
      <c r="F13" s="20">
        <f t="shared" ref="F13:F76" si="0">E13/C13*100</f>
        <v>98.89347836091288</v>
      </c>
      <c r="G13" s="2"/>
      <c r="H13" s="2"/>
    </row>
    <row r="14" spans="1:8" ht="78.75">
      <c r="A14" s="28" t="s">
        <v>21</v>
      </c>
      <c r="B14" s="24" t="s">
        <v>4</v>
      </c>
      <c r="C14" s="33">
        <f>SUM(C15:C23)</f>
        <v>9104751</v>
      </c>
      <c r="D14" s="33">
        <f>SUM(D15:D23)</f>
        <v>0</v>
      </c>
      <c r="E14" s="33">
        <f>SUM(E15:E23)</f>
        <v>9004004.959999999</v>
      </c>
      <c r="F14" s="20">
        <f t="shared" si="0"/>
        <v>98.89347836091288</v>
      </c>
      <c r="G14" s="2"/>
      <c r="H14" s="2"/>
    </row>
    <row r="15" spans="1:8" s="8" customFormat="1">
      <c r="A15" s="64">
        <v>2111</v>
      </c>
      <c r="B15" s="11" t="s">
        <v>55</v>
      </c>
      <c r="C15" s="34">
        <v>6816666</v>
      </c>
      <c r="D15" s="35"/>
      <c r="E15" s="35">
        <v>6816616.4400000004</v>
      </c>
      <c r="F15" s="20">
        <f t="shared" si="0"/>
        <v>99.999272958364102</v>
      </c>
      <c r="G15" s="2"/>
      <c r="H15" s="2"/>
    </row>
    <row r="16" spans="1:8" s="8" customFormat="1">
      <c r="A16" s="64">
        <v>2120</v>
      </c>
      <c r="B16" s="11" t="s">
        <v>56</v>
      </c>
      <c r="C16" s="34">
        <v>1544614</v>
      </c>
      <c r="D16" s="35"/>
      <c r="E16" s="35">
        <v>1529425.89</v>
      </c>
      <c r="F16" s="20">
        <f t="shared" si="0"/>
        <v>99.016705144456793</v>
      </c>
      <c r="G16" s="2"/>
      <c r="H16" s="2"/>
    </row>
    <row r="17" spans="1:8" s="8" customFormat="1">
      <c r="A17" s="64">
        <v>2210</v>
      </c>
      <c r="B17" s="11" t="s">
        <v>57</v>
      </c>
      <c r="C17" s="34">
        <v>315475</v>
      </c>
      <c r="D17" s="35"/>
      <c r="E17" s="35">
        <v>315251</v>
      </c>
      <c r="F17" s="20">
        <f t="shared" si="0"/>
        <v>99.928995958475326</v>
      </c>
      <c r="G17" s="2"/>
      <c r="H17" s="2"/>
    </row>
    <row r="18" spans="1:8" s="8" customFormat="1">
      <c r="A18" s="64">
        <v>2240</v>
      </c>
      <c r="B18" s="11" t="s">
        <v>58</v>
      </c>
      <c r="C18" s="34">
        <v>127960</v>
      </c>
      <c r="D18" s="35"/>
      <c r="E18" s="35">
        <v>124031.88</v>
      </c>
      <c r="F18" s="20">
        <f t="shared" si="0"/>
        <v>96.930196936542671</v>
      </c>
      <c r="G18" s="2"/>
      <c r="H18" s="2"/>
    </row>
    <row r="19" spans="1:8" s="8" customFormat="1">
      <c r="A19" s="64">
        <v>2250</v>
      </c>
      <c r="B19" s="11" t="s">
        <v>69</v>
      </c>
      <c r="C19" s="34">
        <v>6000</v>
      </c>
      <c r="D19" s="35"/>
      <c r="E19" s="35">
        <v>2886.78</v>
      </c>
      <c r="F19" s="20">
        <f t="shared" si="0"/>
        <v>48.113000000000007</v>
      </c>
      <c r="G19" s="2"/>
      <c r="H19" s="2"/>
    </row>
    <row r="20" spans="1:8" s="8" customFormat="1">
      <c r="A20" s="64">
        <v>2273</v>
      </c>
      <c r="B20" s="11" t="s">
        <v>59</v>
      </c>
      <c r="C20" s="34">
        <v>77101</v>
      </c>
      <c r="D20" s="35"/>
      <c r="E20" s="35">
        <v>57060.29</v>
      </c>
      <c r="F20" s="20">
        <f t="shared" si="0"/>
        <v>74.007198350215958</v>
      </c>
      <c r="G20" s="2"/>
      <c r="H20" s="2"/>
    </row>
    <row r="21" spans="1:8" s="8" customFormat="1">
      <c r="A21" s="64">
        <v>2274</v>
      </c>
      <c r="B21" s="11" t="s">
        <v>60</v>
      </c>
      <c r="C21" s="34">
        <v>134564</v>
      </c>
      <c r="D21" s="35"/>
      <c r="E21" s="35">
        <v>121712.51</v>
      </c>
      <c r="F21" s="20">
        <f t="shared" si="0"/>
        <v>90.449533307571116</v>
      </c>
      <c r="G21" s="2"/>
      <c r="H21" s="2"/>
    </row>
    <row r="22" spans="1:8" s="8" customFormat="1" ht="31.5">
      <c r="A22" s="64">
        <v>2275</v>
      </c>
      <c r="B22" s="11" t="s">
        <v>78</v>
      </c>
      <c r="C22" s="34">
        <v>78871</v>
      </c>
      <c r="D22" s="35"/>
      <c r="E22" s="35">
        <v>36980.730000000003</v>
      </c>
      <c r="F22" s="20">
        <f t="shared" si="0"/>
        <v>46.887613951896142</v>
      </c>
      <c r="G22" s="2"/>
      <c r="H22" s="2"/>
    </row>
    <row r="23" spans="1:8" s="8" customFormat="1">
      <c r="A23" s="64">
        <v>2800</v>
      </c>
      <c r="B23" s="11" t="s">
        <v>61</v>
      </c>
      <c r="C23" s="34">
        <v>3500</v>
      </c>
      <c r="D23" s="35"/>
      <c r="E23" s="35">
        <v>39.44</v>
      </c>
      <c r="F23" s="20">
        <f t="shared" si="0"/>
        <v>1.1268571428571428</v>
      </c>
      <c r="G23" s="2"/>
      <c r="H23" s="2"/>
    </row>
    <row r="24" spans="1:8" s="8" customFormat="1">
      <c r="A24" s="28" t="s">
        <v>73</v>
      </c>
      <c r="B24" s="24" t="s">
        <v>72</v>
      </c>
      <c r="C24" s="33">
        <f>C25</f>
        <v>933161</v>
      </c>
      <c r="D24" s="33">
        <f t="shared" ref="D24:E24" si="1">D25</f>
        <v>0</v>
      </c>
      <c r="E24" s="33">
        <f t="shared" si="1"/>
        <v>902700.39999999991</v>
      </c>
      <c r="F24" s="20">
        <f t="shared" si="0"/>
        <v>96.735761567403685</v>
      </c>
      <c r="G24" s="2"/>
      <c r="H24" s="2"/>
    </row>
    <row r="25" spans="1:8" s="8" customFormat="1" ht="47.25">
      <c r="A25" s="28" t="s">
        <v>44</v>
      </c>
      <c r="B25" s="24" t="s">
        <v>45</v>
      </c>
      <c r="C25" s="33">
        <f>C26+C27+C29+C28</f>
        <v>933161</v>
      </c>
      <c r="D25" s="33">
        <f t="shared" ref="D25:E25" si="2">D26+D27+D29+D28</f>
        <v>0</v>
      </c>
      <c r="E25" s="33">
        <f t="shared" si="2"/>
        <v>902700.39999999991</v>
      </c>
      <c r="F25" s="20">
        <f t="shared" si="0"/>
        <v>96.735761567403685</v>
      </c>
      <c r="G25" s="2"/>
      <c r="H25" s="2"/>
    </row>
    <row r="26" spans="1:8" s="8" customFormat="1">
      <c r="A26" s="64">
        <v>2111</v>
      </c>
      <c r="B26" s="11" t="s">
        <v>55</v>
      </c>
      <c r="C26" s="34">
        <v>756279</v>
      </c>
      <c r="D26" s="35"/>
      <c r="E26" s="35">
        <v>732713.19</v>
      </c>
      <c r="F26" s="20">
        <f t="shared" si="0"/>
        <v>96.883979325090337</v>
      </c>
      <c r="G26" s="2"/>
      <c r="H26" s="2"/>
    </row>
    <row r="27" spans="1:8" s="8" customFormat="1">
      <c r="A27" s="64">
        <v>2120</v>
      </c>
      <c r="B27" s="11" t="s">
        <v>56</v>
      </c>
      <c r="C27" s="34">
        <v>166381</v>
      </c>
      <c r="D27" s="35"/>
      <c r="E27" s="35">
        <v>161196.85999999999</v>
      </c>
      <c r="F27" s="20">
        <f t="shared" si="0"/>
        <v>96.884175476767183</v>
      </c>
      <c r="G27" s="2"/>
      <c r="H27" s="2"/>
    </row>
    <row r="28" spans="1:8" s="8" customFormat="1">
      <c r="A28" s="64">
        <v>2210</v>
      </c>
      <c r="B28" s="11" t="s">
        <v>57</v>
      </c>
      <c r="C28" s="34">
        <v>7101</v>
      </c>
      <c r="D28" s="35"/>
      <c r="E28" s="35">
        <v>7060</v>
      </c>
      <c r="F28" s="20">
        <f t="shared" si="0"/>
        <v>99.422616532882685</v>
      </c>
      <c r="G28" s="2"/>
      <c r="H28" s="2"/>
    </row>
    <row r="29" spans="1:8" s="8" customFormat="1">
      <c r="A29" s="64">
        <v>2250</v>
      </c>
      <c r="B29" s="11" t="s">
        <v>69</v>
      </c>
      <c r="C29" s="34">
        <v>3400</v>
      </c>
      <c r="D29" s="35"/>
      <c r="E29" s="35">
        <v>1730.35</v>
      </c>
      <c r="F29" s="20">
        <f t="shared" si="0"/>
        <v>50.892647058823528</v>
      </c>
      <c r="G29" s="2"/>
      <c r="H29" s="2"/>
    </row>
    <row r="30" spans="1:8" s="8" customFormat="1">
      <c r="A30" s="28">
        <v>37</v>
      </c>
      <c r="B30" s="24" t="s">
        <v>74</v>
      </c>
      <c r="C30" s="33">
        <f>C31+C32+C33+C34+C36+C37+C35</f>
        <v>1292116</v>
      </c>
      <c r="D30" s="33">
        <f>D31+D32+D33+D34+D36+D37+D35</f>
        <v>0</v>
      </c>
      <c r="E30" s="33">
        <f>E31+E32+E33+E34+E36+E37+E35</f>
        <v>1283749.8500000001</v>
      </c>
      <c r="F30" s="20">
        <f t="shared" si="0"/>
        <v>99.352523302861357</v>
      </c>
      <c r="G30" s="2"/>
      <c r="H30" s="2"/>
    </row>
    <row r="31" spans="1:8" s="8" customFormat="1">
      <c r="A31" s="64">
        <v>2111</v>
      </c>
      <c r="B31" s="11" t="s">
        <v>55</v>
      </c>
      <c r="C31" s="34">
        <v>1016014</v>
      </c>
      <c r="D31" s="35"/>
      <c r="E31" s="35">
        <v>1011602.56</v>
      </c>
      <c r="F31" s="20">
        <f t="shared" si="0"/>
        <v>99.565809132551337</v>
      </c>
      <c r="G31" s="2"/>
      <c r="H31" s="2"/>
    </row>
    <row r="32" spans="1:8" s="8" customFormat="1">
      <c r="A32" s="64">
        <v>2120</v>
      </c>
      <c r="B32" s="11" t="s">
        <v>56</v>
      </c>
      <c r="C32" s="34">
        <v>223523</v>
      </c>
      <c r="D32" s="35"/>
      <c r="E32" s="35">
        <v>222552.55</v>
      </c>
      <c r="F32" s="20">
        <f t="shared" si="0"/>
        <v>99.565838862219991</v>
      </c>
      <c r="G32" s="2"/>
      <c r="H32" s="2"/>
    </row>
    <row r="33" spans="1:8" s="8" customFormat="1">
      <c r="A33" s="64">
        <v>2210</v>
      </c>
      <c r="B33" s="11" t="s">
        <v>57</v>
      </c>
      <c r="C33" s="34">
        <v>9215</v>
      </c>
      <c r="D33" s="35"/>
      <c r="E33" s="35">
        <v>7440</v>
      </c>
      <c r="F33" s="20">
        <f t="shared" si="0"/>
        <v>80.73792729245794</v>
      </c>
      <c r="G33" s="2"/>
      <c r="H33" s="2"/>
    </row>
    <row r="34" spans="1:8" s="8" customFormat="1">
      <c r="A34" s="64">
        <v>2240</v>
      </c>
      <c r="B34" s="11" t="s">
        <v>58</v>
      </c>
      <c r="C34" s="34">
        <v>11856</v>
      </c>
      <c r="D34" s="35"/>
      <c r="E34" s="35">
        <v>11716</v>
      </c>
      <c r="F34" s="20">
        <f t="shared" si="0"/>
        <v>98.819163292847506</v>
      </c>
      <c r="G34" s="2"/>
      <c r="H34" s="2"/>
    </row>
    <row r="35" spans="1:8" s="8" customFormat="1" hidden="1">
      <c r="A35" s="64">
        <v>2250</v>
      </c>
      <c r="B35" s="11" t="s">
        <v>69</v>
      </c>
      <c r="C35" s="34">
        <v>0</v>
      </c>
      <c r="D35" s="35">
        <v>0</v>
      </c>
      <c r="E35" s="35">
        <v>0</v>
      </c>
      <c r="F35" s="20" t="e">
        <f t="shared" si="0"/>
        <v>#DIV/0!</v>
      </c>
      <c r="G35" s="2"/>
      <c r="H35" s="2"/>
    </row>
    <row r="36" spans="1:8" s="8" customFormat="1">
      <c r="A36" s="64">
        <v>2273</v>
      </c>
      <c r="B36" s="11" t="s">
        <v>59</v>
      </c>
      <c r="C36" s="34">
        <v>17811</v>
      </c>
      <c r="D36" s="35"/>
      <c r="E36" s="35">
        <v>17269.55</v>
      </c>
      <c r="F36" s="20">
        <f t="shared" si="0"/>
        <v>96.960024703834705</v>
      </c>
      <c r="G36" s="2"/>
      <c r="H36" s="2"/>
    </row>
    <row r="37" spans="1:8" s="8" customFormat="1">
      <c r="A37" s="64">
        <v>2274</v>
      </c>
      <c r="B37" s="11" t="s">
        <v>60</v>
      </c>
      <c r="C37" s="34">
        <v>13697</v>
      </c>
      <c r="D37" s="35"/>
      <c r="E37" s="35">
        <v>13169.19</v>
      </c>
      <c r="F37" s="20">
        <f t="shared" si="0"/>
        <v>96.146528436883997</v>
      </c>
      <c r="G37" s="2"/>
      <c r="H37" s="2"/>
    </row>
    <row r="38" spans="1:8" s="30" customFormat="1" ht="31.5">
      <c r="A38" s="28" t="s">
        <v>98</v>
      </c>
      <c r="B38" s="24" t="s">
        <v>97</v>
      </c>
      <c r="C38" s="33">
        <f>C39</f>
        <v>718895</v>
      </c>
      <c r="D38" s="33">
        <f t="shared" ref="D38:E38" si="3">D39</f>
        <v>0</v>
      </c>
      <c r="E38" s="33">
        <f t="shared" si="3"/>
        <v>705907.62999999989</v>
      </c>
      <c r="F38" s="20">
        <f t="shared" si="0"/>
        <v>98.193426021880796</v>
      </c>
      <c r="G38" s="29"/>
      <c r="H38" s="29"/>
    </row>
    <row r="39" spans="1:8" s="30" customFormat="1" ht="47.25">
      <c r="A39" s="28" t="s">
        <v>44</v>
      </c>
      <c r="B39" s="24" t="s">
        <v>45</v>
      </c>
      <c r="C39" s="33">
        <f>C40+C41+C42+C43+C45+C46</f>
        <v>718895</v>
      </c>
      <c r="D39" s="33">
        <f>D40+D41+D42+D43+D45+D46</f>
        <v>0</v>
      </c>
      <c r="E39" s="33">
        <f>E40+E41+E42+E43+E45+E46</f>
        <v>705907.62999999989</v>
      </c>
      <c r="F39" s="20">
        <f t="shared" si="0"/>
        <v>98.193426021880796</v>
      </c>
      <c r="G39" s="29"/>
      <c r="H39" s="29"/>
    </row>
    <row r="40" spans="1:8" s="8" customFormat="1">
      <c r="A40" s="64">
        <v>2111</v>
      </c>
      <c r="B40" s="11" t="s">
        <v>55</v>
      </c>
      <c r="C40" s="34">
        <v>545100</v>
      </c>
      <c r="D40" s="35"/>
      <c r="E40" s="35">
        <v>544401.94999999995</v>
      </c>
      <c r="F40" s="20">
        <f t="shared" si="0"/>
        <v>99.871940928270035</v>
      </c>
      <c r="G40" s="2"/>
      <c r="H40" s="2"/>
    </row>
    <row r="41" spans="1:8" s="8" customFormat="1">
      <c r="A41" s="64">
        <v>2120</v>
      </c>
      <c r="B41" s="11" t="s">
        <v>56</v>
      </c>
      <c r="C41" s="34">
        <v>119922</v>
      </c>
      <c r="D41" s="35"/>
      <c r="E41" s="35">
        <v>119768.44</v>
      </c>
      <c r="F41" s="20">
        <f t="shared" si="0"/>
        <v>99.871950100898914</v>
      </c>
      <c r="G41" s="2"/>
      <c r="H41" s="2"/>
    </row>
    <row r="42" spans="1:8" s="8" customFormat="1">
      <c r="A42" s="64">
        <v>2210</v>
      </c>
      <c r="B42" s="11" t="s">
        <v>57</v>
      </c>
      <c r="C42" s="34">
        <v>17098</v>
      </c>
      <c r="D42" s="35"/>
      <c r="E42" s="35">
        <v>16946</v>
      </c>
      <c r="F42" s="20">
        <f t="shared" si="0"/>
        <v>99.111007135337474</v>
      </c>
      <c r="G42" s="2"/>
      <c r="H42" s="2"/>
    </row>
    <row r="43" spans="1:8" s="8" customFormat="1">
      <c r="A43" s="64">
        <v>2240</v>
      </c>
      <c r="B43" s="11" t="s">
        <v>58</v>
      </c>
      <c r="C43" s="34">
        <v>7120</v>
      </c>
      <c r="D43" s="35"/>
      <c r="E43" s="35">
        <v>3950</v>
      </c>
      <c r="F43" s="20">
        <f t="shared" si="0"/>
        <v>55.477528089887642</v>
      </c>
      <c r="G43" s="2"/>
      <c r="H43" s="2"/>
    </row>
    <row r="44" spans="1:8" s="8" customFormat="1" hidden="1">
      <c r="A44" s="64"/>
      <c r="B44" s="11"/>
      <c r="C44" s="34"/>
      <c r="D44" s="35"/>
      <c r="E44" s="35"/>
      <c r="F44" s="20" t="e">
        <f t="shared" si="0"/>
        <v>#DIV/0!</v>
      </c>
      <c r="G44" s="2"/>
      <c r="H44" s="2"/>
    </row>
    <row r="45" spans="1:8" s="8" customFormat="1">
      <c r="A45" s="64">
        <v>2273</v>
      </c>
      <c r="B45" s="11" t="s">
        <v>59</v>
      </c>
      <c r="C45" s="34">
        <v>9363</v>
      </c>
      <c r="D45" s="34"/>
      <c r="E45" s="34">
        <v>8951.01</v>
      </c>
      <c r="F45" s="20">
        <f t="shared" si="0"/>
        <v>95.59980775392502</v>
      </c>
      <c r="G45" s="2"/>
      <c r="H45" s="2"/>
    </row>
    <row r="46" spans="1:8" s="8" customFormat="1" ht="31.5">
      <c r="A46" s="64">
        <v>2275</v>
      </c>
      <c r="B46" s="11" t="s">
        <v>78</v>
      </c>
      <c r="C46" s="34">
        <v>20292</v>
      </c>
      <c r="D46" s="35"/>
      <c r="E46" s="35">
        <v>11890.23</v>
      </c>
      <c r="F46" s="20">
        <f t="shared" si="0"/>
        <v>58.595653459491423</v>
      </c>
      <c r="G46" s="2"/>
      <c r="H46" s="2"/>
    </row>
    <row r="47" spans="1:8">
      <c r="A47" s="65" t="s">
        <v>5</v>
      </c>
      <c r="B47" s="48" t="s">
        <v>6</v>
      </c>
      <c r="C47" s="49">
        <f>C49+C62+C75+C81+C89+C95+C97+C78+C100+C103</f>
        <v>34396715</v>
      </c>
      <c r="D47" s="49">
        <f t="shared" ref="D47:E47" si="4">D49+D62+D75+D81+D89+D95+D97+D78+D100+D103</f>
        <v>0</v>
      </c>
      <c r="E47" s="49">
        <f t="shared" si="4"/>
        <v>33042789.009999998</v>
      </c>
      <c r="F47" s="20">
        <f t="shared" si="0"/>
        <v>96.063792748813356</v>
      </c>
      <c r="G47" s="2"/>
      <c r="H47" s="2"/>
    </row>
    <row r="48" spans="1:8" s="8" customFormat="1">
      <c r="A48" s="65" t="s">
        <v>73</v>
      </c>
      <c r="B48" s="48" t="s">
        <v>72</v>
      </c>
      <c r="C48" s="49">
        <f>C47</f>
        <v>34396715</v>
      </c>
      <c r="D48" s="49">
        <f t="shared" ref="D48:E48" si="5">D47</f>
        <v>0</v>
      </c>
      <c r="E48" s="49">
        <f t="shared" si="5"/>
        <v>33042789.009999998</v>
      </c>
      <c r="F48" s="20">
        <f t="shared" si="0"/>
        <v>96.063792748813356</v>
      </c>
      <c r="G48" s="2"/>
      <c r="H48" s="2"/>
    </row>
    <row r="49" spans="1:8">
      <c r="A49" s="28" t="s">
        <v>7</v>
      </c>
      <c r="B49" s="24" t="s">
        <v>22</v>
      </c>
      <c r="C49" s="36">
        <f>SUM(C50:C61)</f>
        <v>5528436</v>
      </c>
      <c r="D49" s="36">
        <f>SUM(D50:D61)</f>
        <v>0</v>
      </c>
      <c r="E49" s="36">
        <f>SUM(E50:E61)</f>
        <v>5270960.5</v>
      </c>
      <c r="F49" s="20">
        <f t="shared" si="0"/>
        <v>95.342706327793252</v>
      </c>
      <c r="G49" s="2"/>
      <c r="H49" s="2"/>
    </row>
    <row r="50" spans="1:8" s="8" customFormat="1">
      <c r="A50" s="64">
        <v>2111</v>
      </c>
      <c r="B50" s="11" t="s">
        <v>55</v>
      </c>
      <c r="C50" s="34">
        <v>3502517</v>
      </c>
      <c r="D50" s="35"/>
      <c r="E50" s="35">
        <v>3498003.52</v>
      </c>
      <c r="F50" s="20">
        <f t="shared" si="0"/>
        <v>99.871136100124573</v>
      </c>
      <c r="G50" s="2"/>
      <c r="H50" s="2"/>
    </row>
    <row r="51" spans="1:8" s="8" customFormat="1">
      <c r="A51" s="64">
        <v>2120</v>
      </c>
      <c r="B51" s="11" t="s">
        <v>56</v>
      </c>
      <c r="C51" s="34">
        <v>892043</v>
      </c>
      <c r="D51" s="35"/>
      <c r="E51" s="35">
        <v>751869.5</v>
      </c>
      <c r="F51" s="20">
        <f t="shared" si="0"/>
        <v>84.286239564684664</v>
      </c>
      <c r="G51" s="2"/>
      <c r="H51" s="2"/>
    </row>
    <row r="52" spans="1:8" s="8" customFormat="1">
      <c r="A52" s="64">
        <v>2210</v>
      </c>
      <c r="B52" s="11" t="s">
        <v>57</v>
      </c>
      <c r="C52" s="34">
        <v>225535</v>
      </c>
      <c r="D52" s="35"/>
      <c r="E52" s="35">
        <v>225461</v>
      </c>
      <c r="F52" s="20">
        <f t="shared" si="0"/>
        <v>99.967189128073258</v>
      </c>
      <c r="G52" s="2"/>
      <c r="H52" s="2"/>
    </row>
    <row r="53" spans="1:8" s="8" customFormat="1">
      <c r="A53" s="64">
        <v>2230</v>
      </c>
      <c r="B53" s="11" t="s">
        <v>62</v>
      </c>
      <c r="C53" s="34">
        <v>247170</v>
      </c>
      <c r="D53" s="35">
        <v>0</v>
      </c>
      <c r="E53" s="35">
        <v>227794.58</v>
      </c>
      <c r="F53" s="20">
        <f t="shared" si="0"/>
        <v>92.161095602217088</v>
      </c>
      <c r="G53" s="2"/>
      <c r="H53" s="2"/>
    </row>
    <row r="54" spans="1:8" s="8" customFormat="1">
      <c r="A54" s="64">
        <v>2240</v>
      </c>
      <c r="B54" s="11" t="s">
        <v>58</v>
      </c>
      <c r="C54" s="34">
        <v>143321</v>
      </c>
      <c r="D54" s="35"/>
      <c r="E54" s="35">
        <v>123936.24</v>
      </c>
      <c r="F54" s="20">
        <f t="shared" si="0"/>
        <v>86.474585022432166</v>
      </c>
      <c r="G54" s="2"/>
      <c r="H54" s="2"/>
    </row>
    <row r="55" spans="1:8" s="8" customFormat="1" hidden="1">
      <c r="A55" s="64">
        <v>2250</v>
      </c>
      <c r="B55" s="11" t="s">
        <v>69</v>
      </c>
      <c r="C55" s="34">
        <v>0</v>
      </c>
      <c r="D55" s="35">
        <v>0</v>
      </c>
      <c r="E55" s="35">
        <v>0</v>
      </c>
      <c r="F55" s="20" t="e">
        <f t="shared" si="0"/>
        <v>#DIV/0!</v>
      </c>
      <c r="G55" s="2"/>
      <c r="H55" s="2"/>
    </row>
    <row r="56" spans="1:8" s="8" customFormat="1">
      <c r="A56" s="64">
        <v>2272</v>
      </c>
      <c r="B56" s="11" t="s">
        <v>63</v>
      </c>
      <c r="C56" s="34">
        <v>10749</v>
      </c>
      <c r="D56" s="35"/>
      <c r="E56" s="35">
        <v>7680</v>
      </c>
      <c r="F56" s="20">
        <f t="shared" si="0"/>
        <v>71.448506837845386</v>
      </c>
      <c r="G56" s="2"/>
      <c r="H56" s="2"/>
    </row>
    <row r="57" spans="1:8" s="8" customFormat="1">
      <c r="A57" s="64">
        <v>2273</v>
      </c>
      <c r="B57" s="11" t="s">
        <v>59</v>
      </c>
      <c r="C57" s="34">
        <v>235948</v>
      </c>
      <c r="D57" s="35"/>
      <c r="E57" s="35">
        <v>165973.37</v>
      </c>
      <c r="F57" s="20">
        <f t="shared" si="0"/>
        <v>70.343198501364697</v>
      </c>
      <c r="G57" s="2"/>
      <c r="H57" s="2"/>
    </row>
    <row r="58" spans="1:8" s="8" customFormat="1">
      <c r="A58" s="64">
        <v>2274</v>
      </c>
      <c r="B58" s="11" t="s">
        <v>60</v>
      </c>
      <c r="C58" s="34">
        <v>264093</v>
      </c>
      <c r="D58" s="35"/>
      <c r="E58" s="35">
        <v>264092.28999999998</v>
      </c>
      <c r="F58" s="20">
        <f t="shared" si="0"/>
        <v>99.999731155312702</v>
      </c>
      <c r="G58" s="2"/>
      <c r="H58" s="2"/>
    </row>
    <row r="59" spans="1:8" s="8" customFormat="1" ht="31.5" hidden="1">
      <c r="A59" s="64">
        <v>2275</v>
      </c>
      <c r="B59" s="11" t="s">
        <v>80</v>
      </c>
      <c r="C59" s="34">
        <v>0</v>
      </c>
      <c r="D59" s="35">
        <v>0</v>
      </c>
      <c r="E59" s="35">
        <v>0</v>
      </c>
      <c r="F59" s="20" t="e">
        <f t="shared" si="0"/>
        <v>#DIV/0!</v>
      </c>
      <c r="G59" s="2"/>
      <c r="H59" s="2"/>
    </row>
    <row r="60" spans="1:8" s="8" customFormat="1" ht="31.5" hidden="1">
      <c r="A60" s="64">
        <v>2282</v>
      </c>
      <c r="B60" s="11" t="s">
        <v>79</v>
      </c>
      <c r="C60" s="34">
        <v>0</v>
      </c>
      <c r="D60" s="35">
        <v>0</v>
      </c>
      <c r="E60" s="35">
        <v>0</v>
      </c>
      <c r="F60" s="20" t="e">
        <f t="shared" si="0"/>
        <v>#DIV/0!</v>
      </c>
      <c r="G60" s="2"/>
      <c r="H60" s="2"/>
    </row>
    <row r="61" spans="1:8" s="8" customFormat="1" ht="31.5">
      <c r="A61" s="64">
        <v>2282</v>
      </c>
      <c r="B61" s="11" t="s">
        <v>79</v>
      </c>
      <c r="C61" s="34">
        <v>7060</v>
      </c>
      <c r="D61" s="35"/>
      <c r="E61" s="35">
        <v>6150</v>
      </c>
      <c r="F61" s="20">
        <f t="shared" si="0"/>
        <v>87.110481586402273</v>
      </c>
      <c r="G61" s="2"/>
      <c r="H61" s="2"/>
    </row>
    <row r="62" spans="1:8" ht="47.25">
      <c r="A62" s="28" t="s">
        <v>48</v>
      </c>
      <c r="B62" s="24" t="s">
        <v>49</v>
      </c>
      <c r="C62" s="33">
        <f>SUM(C63:C74)</f>
        <v>9827278</v>
      </c>
      <c r="D62" s="33">
        <f>SUM(D63:D74)</f>
        <v>0</v>
      </c>
      <c r="E62" s="33">
        <f>SUM(E63:E74)</f>
        <v>9048642.2200000007</v>
      </c>
      <c r="F62" s="20">
        <f t="shared" si="0"/>
        <v>92.076790948622815</v>
      </c>
      <c r="G62" s="2"/>
      <c r="H62" s="2"/>
    </row>
    <row r="63" spans="1:8" s="8" customFormat="1">
      <c r="A63" s="64">
        <v>2111</v>
      </c>
      <c r="B63" s="11" t="s">
        <v>55</v>
      </c>
      <c r="C63" s="34">
        <v>4454536</v>
      </c>
      <c r="D63" s="35"/>
      <c r="E63" s="35">
        <v>4357861.1100000003</v>
      </c>
      <c r="F63" s="20">
        <f t="shared" si="0"/>
        <v>97.829742761086678</v>
      </c>
      <c r="G63" s="2"/>
      <c r="H63" s="2"/>
    </row>
    <row r="64" spans="1:8" s="8" customFormat="1">
      <c r="A64" s="64">
        <v>2120</v>
      </c>
      <c r="B64" s="11" t="s">
        <v>56</v>
      </c>
      <c r="C64" s="34">
        <v>1158256</v>
      </c>
      <c r="D64" s="35"/>
      <c r="E64" s="35">
        <v>985657.15</v>
      </c>
      <c r="F64" s="20">
        <f t="shared" si="0"/>
        <v>85.098384985702651</v>
      </c>
      <c r="G64" s="2"/>
      <c r="H64" s="2"/>
    </row>
    <row r="65" spans="1:8" s="8" customFormat="1">
      <c r="A65" s="64">
        <v>2210</v>
      </c>
      <c r="B65" s="11" t="s">
        <v>57</v>
      </c>
      <c r="C65" s="34">
        <v>1148589</v>
      </c>
      <c r="D65" s="35"/>
      <c r="E65" s="35">
        <v>1148549.3799999999</v>
      </c>
      <c r="F65" s="20">
        <f t="shared" si="0"/>
        <v>99.996550550283857</v>
      </c>
      <c r="G65" s="2"/>
      <c r="H65" s="2"/>
    </row>
    <row r="66" spans="1:8" s="8" customFormat="1">
      <c r="A66" s="64">
        <v>2230</v>
      </c>
      <c r="B66" s="11" t="s">
        <v>62</v>
      </c>
      <c r="C66" s="34">
        <v>309027</v>
      </c>
      <c r="D66" s="35"/>
      <c r="E66" s="35">
        <v>198054.28</v>
      </c>
      <c r="F66" s="20">
        <f t="shared" si="0"/>
        <v>64.089636180657351</v>
      </c>
      <c r="G66" s="2"/>
      <c r="H66" s="2"/>
    </row>
    <row r="67" spans="1:8" s="8" customFormat="1">
      <c r="A67" s="64">
        <v>2240</v>
      </c>
      <c r="B67" s="11" t="s">
        <v>58</v>
      </c>
      <c r="C67" s="34">
        <v>679344</v>
      </c>
      <c r="D67" s="35"/>
      <c r="E67" s="35">
        <v>627471.26</v>
      </c>
      <c r="F67" s="20">
        <f t="shared" si="0"/>
        <v>92.364289667679415</v>
      </c>
      <c r="G67" s="2"/>
      <c r="H67" s="2"/>
    </row>
    <row r="68" spans="1:8" s="8" customFormat="1" hidden="1">
      <c r="A68" s="64">
        <v>2250</v>
      </c>
      <c r="B68" s="11" t="s">
        <v>69</v>
      </c>
      <c r="C68" s="34">
        <v>0</v>
      </c>
      <c r="D68" s="35">
        <v>0</v>
      </c>
      <c r="E68" s="35">
        <v>0</v>
      </c>
      <c r="F68" s="20" t="e">
        <f t="shared" si="0"/>
        <v>#DIV/0!</v>
      </c>
      <c r="G68" s="2"/>
      <c r="H68" s="2"/>
    </row>
    <row r="69" spans="1:8" s="8" customFormat="1" hidden="1">
      <c r="A69" s="64">
        <v>2271</v>
      </c>
      <c r="B69" s="11" t="s">
        <v>64</v>
      </c>
      <c r="C69" s="34">
        <v>0</v>
      </c>
      <c r="D69" s="35">
        <v>0</v>
      </c>
      <c r="E69" s="35">
        <v>0</v>
      </c>
      <c r="F69" s="20" t="e">
        <f t="shared" si="0"/>
        <v>#DIV/0!</v>
      </c>
      <c r="G69" s="2"/>
      <c r="H69" s="2"/>
    </row>
    <row r="70" spans="1:8" s="8" customFormat="1">
      <c r="A70" s="64">
        <v>2272</v>
      </c>
      <c r="B70" s="11" t="s">
        <v>63</v>
      </c>
      <c r="C70" s="34">
        <v>16768</v>
      </c>
      <c r="D70" s="35"/>
      <c r="E70" s="35">
        <v>15732</v>
      </c>
      <c r="F70" s="20">
        <f t="shared" si="0"/>
        <v>93.821564885496173</v>
      </c>
      <c r="G70" s="2"/>
      <c r="H70" s="2"/>
    </row>
    <row r="71" spans="1:8" s="8" customFormat="1">
      <c r="A71" s="64">
        <v>2273</v>
      </c>
      <c r="B71" s="11" t="s">
        <v>59</v>
      </c>
      <c r="C71" s="34">
        <v>613372</v>
      </c>
      <c r="D71" s="35"/>
      <c r="E71" s="35">
        <v>444697.8</v>
      </c>
      <c r="F71" s="20">
        <f t="shared" si="0"/>
        <v>72.50050540292024</v>
      </c>
      <c r="G71" s="2"/>
      <c r="H71" s="2"/>
    </row>
    <row r="72" spans="1:8" s="8" customFormat="1">
      <c r="A72" s="64">
        <v>2274</v>
      </c>
      <c r="B72" s="11" t="s">
        <v>60</v>
      </c>
      <c r="C72" s="34">
        <v>1422286</v>
      </c>
      <c r="D72" s="35"/>
      <c r="E72" s="35">
        <v>1255817.8999999999</v>
      </c>
      <c r="F72" s="20">
        <f t="shared" si="0"/>
        <v>88.295736581812662</v>
      </c>
      <c r="G72" s="2"/>
      <c r="H72" s="2"/>
    </row>
    <row r="73" spans="1:8" s="8" customFormat="1" ht="31.5">
      <c r="A73" s="64">
        <v>2282</v>
      </c>
      <c r="B73" s="11" t="s">
        <v>79</v>
      </c>
      <c r="C73" s="34">
        <v>20100</v>
      </c>
      <c r="D73" s="35"/>
      <c r="E73" s="35">
        <v>12920</v>
      </c>
      <c r="F73" s="20">
        <f t="shared" si="0"/>
        <v>64.278606965174134</v>
      </c>
      <c r="G73" s="2"/>
      <c r="H73" s="2"/>
    </row>
    <row r="74" spans="1:8" s="8" customFormat="1">
      <c r="A74" s="64">
        <v>2800</v>
      </c>
      <c r="B74" s="11" t="s">
        <v>61</v>
      </c>
      <c r="C74" s="34">
        <v>5000</v>
      </c>
      <c r="D74" s="35"/>
      <c r="E74" s="35">
        <v>1881.34</v>
      </c>
      <c r="F74" s="20">
        <f t="shared" si="0"/>
        <v>37.626799999999996</v>
      </c>
      <c r="G74" s="2"/>
      <c r="H74" s="2"/>
    </row>
    <row r="75" spans="1:8" s="8" customFormat="1" ht="47.25">
      <c r="A75" s="28" t="s">
        <v>50</v>
      </c>
      <c r="B75" s="24" t="s">
        <v>82</v>
      </c>
      <c r="C75" s="33">
        <f>SUM(C76:C77)</f>
        <v>14553600</v>
      </c>
      <c r="D75" s="33">
        <f>SUM(D76:D77)</f>
        <v>0</v>
      </c>
      <c r="E75" s="33">
        <f>SUM(E76:E77)</f>
        <v>14540659.029999999</v>
      </c>
      <c r="F75" s="20">
        <f t="shared" si="0"/>
        <v>99.911080626099377</v>
      </c>
      <c r="G75" s="2"/>
      <c r="H75" s="2"/>
    </row>
    <row r="76" spans="1:8" s="8" customFormat="1">
      <c r="A76" s="64">
        <v>2111</v>
      </c>
      <c r="B76" s="11" t="s">
        <v>55</v>
      </c>
      <c r="C76" s="34">
        <v>11929180</v>
      </c>
      <c r="D76" s="35"/>
      <c r="E76" s="35">
        <v>11916239.029999999</v>
      </c>
      <c r="F76" s="20">
        <f t="shared" si="0"/>
        <v>99.891518360859664</v>
      </c>
      <c r="G76" s="2"/>
      <c r="H76" s="2"/>
    </row>
    <row r="77" spans="1:8" s="8" customFormat="1">
      <c r="A77" s="64">
        <v>2120</v>
      </c>
      <c r="B77" s="11" t="s">
        <v>56</v>
      </c>
      <c r="C77" s="34">
        <v>2624420</v>
      </c>
      <c r="D77" s="35"/>
      <c r="E77" s="35">
        <v>2624420</v>
      </c>
      <c r="F77" s="20">
        <f t="shared" ref="F77:F143" si="6">E77/C77*100</f>
        <v>100</v>
      </c>
      <c r="G77" s="2"/>
      <c r="H77" s="2"/>
    </row>
    <row r="78" spans="1:8" s="8" customFormat="1" ht="141.75" hidden="1">
      <c r="A78" s="28">
        <v>1061</v>
      </c>
      <c r="B78" s="24" t="s">
        <v>90</v>
      </c>
      <c r="C78" s="33">
        <f>C79+C80</f>
        <v>0</v>
      </c>
      <c r="D78" s="33">
        <f t="shared" ref="D78:E78" si="7">D79+D80</f>
        <v>0</v>
      </c>
      <c r="E78" s="33">
        <f t="shared" si="7"/>
        <v>0</v>
      </c>
      <c r="F78" s="20" t="e">
        <f t="shared" si="6"/>
        <v>#DIV/0!</v>
      </c>
      <c r="G78" s="2"/>
      <c r="H78" s="2"/>
    </row>
    <row r="79" spans="1:8" s="8" customFormat="1" hidden="1">
      <c r="A79" s="64">
        <v>2111</v>
      </c>
      <c r="B79" s="11" t="s">
        <v>55</v>
      </c>
      <c r="C79" s="34">
        <v>0</v>
      </c>
      <c r="D79" s="35">
        <v>0</v>
      </c>
      <c r="E79" s="35">
        <v>0</v>
      </c>
      <c r="F79" s="20" t="e">
        <f t="shared" si="6"/>
        <v>#DIV/0!</v>
      </c>
      <c r="G79" s="2"/>
      <c r="H79" s="2"/>
    </row>
    <row r="80" spans="1:8" s="8" customFormat="1" hidden="1">
      <c r="A80" s="64">
        <v>2120</v>
      </c>
      <c r="B80" s="11" t="s">
        <v>56</v>
      </c>
      <c r="C80" s="34">
        <v>0</v>
      </c>
      <c r="D80" s="35">
        <v>0</v>
      </c>
      <c r="E80" s="35">
        <v>0</v>
      </c>
      <c r="F80" s="20" t="e">
        <f t="shared" si="6"/>
        <v>#DIV/0!</v>
      </c>
      <c r="G80" s="2"/>
      <c r="H80" s="2"/>
    </row>
    <row r="81" spans="1:8" ht="47.25">
      <c r="A81" s="28" t="s">
        <v>41</v>
      </c>
      <c r="B81" s="24" t="s">
        <v>42</v>
      </c>
      <c r="C81" s="33">
        <f>SUM(C82:C88)</f>
        <v>779768</v>
      </c>
      <c r="D81" s="33">
        <f t="shared" ref="D81:E81" si="8">SUM(D82:D88)</f>
        <v>0</v>
      </c>
      <c r="E81" s="33">
        <f t="shared" si="8"/>
        <v>665703.0199999999</v>
      </c>
      <c r="F81" s="20">
        <f t="shared" si="6"/>
        <v>85.371933703357911</v>
      </c>
      <c r="G81" s="2"/>
      <c r="H81" s="2"/>
    </row>
    <row r="82" spans="1:8" s="8" customFormat="1">
      <c r="A82" s="64">
        <v>2111</v>
      </c>
      <c r="B82" s="11" t="s">
        <v>55</v>
      </c>
      <c r="C82" s="34">
        <v>494631</v>
      </c>
      <c r="D82" s="35"/>
      <c r="E82" s="35">
        <v>429144.79</v>
      </c>
      <c r="F82" s="20">
        <f t="shared" si="6"/>
        <v>86.760593250321946</v>
      </c>
      <c r="G82" s="2"/>
      <c r="H82" s="2"/>
    </row>
    <row r="83" spans="1:8" s="8" customFormat="1">
      <c r="A83" s="64">
        <v>2120</v>
      </c>
      <c r="B83" s="11" t="s">
        <v>56</v>
      </c>
      <c r="C83" s="34">
        <v>123962</v>
      </c>
      <c r="D83" s="35"/>
      <c r="E83" s="35">
        <v>101013.14</v>
      </c>
      <c r="F83" s="20">
        <f t="shared" si="6"/>
        <v>81.487181555638017</v>
      </c>
      <c r="G83" s="2"/>
      <c r="H83" s="2"/>
    </row>
    <row r="84" spans="1:8" s="8" customFormat="1">
      <c r="A84" s="64">
        <v>2210</v>
      </c>
      <c r="B84" s="11" t="s">
        <v>57</v>
      </c>
      <c r="C84" s="34">
        <v>22492</v>
      </c>
      <c r="D84" s="35"/>
      <c r="E84" s="35">
        <v>22492</v>
      </c>
      <c r="F84" s="20">
        <f t="shared" si="6"/>
        <v>100</v>
      </c>
      <c r="G84" s="2"/>
      <c r="H84" s="2"/>
    </row>
    <row r="85" spans="1:8" s="8" customFormat="1">
      <c r="A85" s="64">
        <v>2240</v>
      </c>
      <c r="B85" s="11" t="s">
        <v>58</v>
      </c>
      <c r="C85" s="34">
        <v>21575</v>
      </c>
      <c r="D85" s="35"/>
      <c r="E85" s="35">
        <v>19196.580000000002</v>
      </c>
      <c r="F85" s="20">
        <f t="shared" si="6"/>
        <v>88.976037079953656</v>
      </c>
      <c r="G85" s="2"/>
      <c r="H85" s="2"/>
    </row>
    <row r="86" spans="1:8" s="8" customFormat="1">
      <c r="A86" s="64">
        <v>2273</v>
      </c>
      <c r="B86" s="11" t="s">
        <v>59</v>
      </c>
      <c r="C86" s="34">
        <v>24175</v>
      </c>
      <c r="D86" s="35"/>
      <c r="E86" s="35">
        <v>10056.41</v>
      </c>
      <c r="F86" s="20">
        <f t="shared" si="6"/>
        <v>41.598386763185111</v>
      </c>
      <c r="G86" s="2"/>
      <c r="H86" s="2"/>
    </row>
    <row r="87" spans="1:8" s="8" customFormat="1">
      <c r="A87" s="64">
        <v>2274</v>
      </c>
      <c r="B87" s="11" t="s">
        <v>60</v>
      </c>
      <c r="C87" s="34">
        <v>87833</v>
      </c>
      <c r="D87" s="35"/>
      <c r="E87" s="35">
        <v>81750.100000000006</v>
      </c>
      <c r="F87" s="20">
        <f t="shared" si="6"/>
        <v>93.074470870857212</v>
      </c>
      <c r="G87" s="2"/>
      <c r="H87" s="2"/>
    </row>
    <row r="88" spans="1:8" s="8" customFormat="1" ht="31.5">
      <c r="A88" s="64">
        <v>2282</v>
      </c>
      <c r="B88" s="11" t="s">
        <v>79</v>
      </c>
      <c r="C88" s="34">
        <v>5100</v>
      </c>
      <c r="D88" s="35"/>
      <c r="E88" s="35">
        <v>2050</v>
      </c>
      <c r="F88" s="20">
        <f t="shared" si="6"/>
        <v>40.196078431372548</v>
      </c>
      <c r="G88" s="2"/>
      <c r="H88" s="2"/>
    </row>
    <row r="89" spans="1:8" ht="31.5">
      <c r="A89" s="28">
        <v>1141</v>
      </c>
      <c r="B89" s="24" t="s">
        <v>43</v>
      </c>
      <c r="C89" s="33">
        <f>SUM(C90:C94)</f>
        <v>1336533</v>
      </c>
      <c r="D89" s="33">
        <f>SUM(D90:D94)</f>
        <v>0</v>
      </c>
      <c r="E89" s="33">
        <f>SUM(E90:E94)</f>
        <v>1331017.77</v>
      </c>
      <c r="F89" s="20">
        <f t="shared" si="6"/>
        <v>99.587348011609151</v>
      </c>
      <c r="G89" s="2"/>
      <c r="H89" s="2"/>
    </row>
    <row r="90" spans="1:8" s="8" customFormat="1">
      <c r="A90" s="64">
        <v>2111</v>
      </c>
      <c r="B90" s="11" t="s">
        <v>55</v>
      </c>
      <c r="C90" s="34">
        <v>1068538</v>
      </c>
      <c r="D90" s="35"/>
      <c r="E90" s="35">
        <v>1064088.3400000001</v>
      </c>
      <c r="F90" s="20">
        <f t="shared" si="6"/>
        <v>99.58357494071339</v>
      </c>
      <c r="G90" s="2"/>
      <c r="H90" s="2"/>
    </row>
    <row r="91" spans="1:8" s="8" customFormat="1">
      <c r="A91" s="64">
        <v>2120</v>
      </c>
      <c r="B91" s="11" t="s">
        <v>56</v>
      </c>
      <c r="C91" s="34">
        <v>234110</v>
      </c>
      <c r="D91" s="35"/>
      <c r="E91" s="35">
        <v>234099.43</v>
      </c>
      <c r="F91" s="20">
        <f t="shared" si="6"/>
        <v>99.995485028405454</v>
      </c>
      <c r="G91" s="2"/>
      <c r="H91" s="2"/>
    </row>
    <row r="92" spans="1:8" s="8" customFormat="1">
      <c r="A92" s="64">
        <v>2210</v>
      </c>
      <c r="B92" s="11" t="s">
        <v>57</v>
      </c>
      <c r="C92" s="34">
        <v>3945</v>
      </c>
      <c r="D92" s="35"/>
      <c r="E92" s="35">
        <v>3750</v>
      </c>
      <c r="F92" s="20">
        <f t="shared" si="6"/>
        <v>95.057034220532316</v>
      </c>
      <c r="G92" s="2"/>
      <c r="H92" s="2"/>
    </row>
    <row r="93" spans="1:8" s="8" customFormat="1">
      <c r="A93" s="64">
        <v>2240</v>
      </c>
      <c r="B93" s="11" t="s">
        <v>58</v>
      </c>
      <c r="C93" s="34">
        <v>29940</v>
      </c>
      <c r="D93" s="35"/>
      <c r="E93" s="35">
        <v>29080</v>
      </c>
      <c r="F93" s="20">
        <f t="shared" si="6"/>
        <v>97.127588510354045</v>
      </c>
      <c r="G93" s="2"/>
      <c r="H93" s="2"/>
    </row>
    <row r="94" spans="1:8" s="8" customFormat="1" hidden="1">
      <c r="A94" s="64">
        <v>2250</v>
      </c>
      <c r="B94" s="11" t="s">
        <v>69</v>
      </c>
      <c r="C94" s="34">
        <v>0</v>
      </c>
      <c r="D94" s="35">
        <v>0</v>
      </c>
      <c r="E94" s="35">
        <v>0</v>
      </c>
      <c r="F94" s="20" t="e">
        <f t="shared" si="6"/>
        <v>#DIV/0!</v>
      </c>
      <c r="G94" s="2"/>
      <c r="H94" s="2"/>
    </row>
    <row r="95" spans="1:8" s="8" customFormat="1">
      <c r="A95" s="28">
        <v>1142</v>
      </c>
      <c r="B95" s="24" t="s">
        <v>39</v>
      </c>
      <c r="C95" s="33">
        <f>C96</f>
        <v>18100</v>
      </c>
      <c r="D95" s="33">
        <f t="shared" ref="D95:E95" si="9">D96</f>
        <v>0</v>
      </c>
      <c r="E95" s="33">
        <f t="shared" si="9"/>
        <v>7240</v>
      </c>
      <c r="F95" s="20">
        <f t="shared" si="6"/>
        <v>40</v>
      </c>
      <c r="G95" s="2"/>
      <c r="H95" s="2"/>
    </row>
    <row r="96" spans="1:8" s="8" customFormat="1">
      <c r="A96" s="64">
        <v>2730</v>
      </c>
      <c r="B96" s="11" t="s">
        <v>65</v>
      </c>
      <c r="C96" s="34">
        <v>18100</v>
      </c>
      <c r="D96" s="35"/>
      <c r="E96" s="35">
        <v>7240</v>
      </c>
      <c r="F96" s="20">
        <f t="shared" si="6"/>
        <v>40</v>
      </c>
      <c r="G96" s="2"/>
      <c r="H96" s="2"/>
    </row>
    <row r="97" spans="1:8" s="8" customFormat="1" ht="94.5">
      <c r="A97" s="28">
        <v>1200</v>
      </c>
      <c r="B97" s="24" t="s">
        <v>103</v>
      </c>
      <c r="C97" s="33">
        <f>C98+C99</f>
        <v>38700</v>
      </c>
      <c r="D97" s="33">
        <f t="shared" ref="D97:E97" si="10">D98+D99</f>
        <v>0</v>
      </c>
      <c r="E97" s="33">
        <f t="shared" si="10"/>
        <v>38645.380000000005</v>
      </c>
      <c r="F97" s="20">
        <f t="shared" si="6"/>
        <v>99.858863049095618</v>
      </c>
      <c r="G97" s="2"/>
      <c r="H97" s="2"/>
    </row>
    <row r="98" spans="1:8" s="8" customFormat="1">
      <c r="A98" s="64">
        <v>2111</v>
      </c>
      <c r="B98" s="11" t="s">
        <v>55</v>
      </c>
      <c r="C98" s="34">
        <v>31724</v>
      </c>
      <c r="D98" s="34"/>
      <c r="E98" s="34">
        <v>31676.560000000001</v>
      </c>
      <c r="F98" s="20">
        <f t="shared" si="6"/>
        <v>99.850460219392261</v>
      </c>
      <c r="G98" s="2"/>
      <c r="H98" s="2"/>
    </row>
    <row r="99" spans="1:8" s="8" customFormat="1">
      <c r="A99" s="64">
        <v>2120</v>
      </c>
      <c r="B99" s="11" t="s">
        <v>56</v>
      </c>
      <c r="C99" s="34">
        <v>6976</v>
      </c>
      <c r="D99" s="34"/>
      <c r="E99" s="34">
        <v>6968.82</v>
      </c>
      <c r="F99" s="20">
        <f t="shared" si="6"/>
        <v>99.897075688073386</v>
      </c>
      <c r="G99" s="2"/>
      <c r="H99" s="2"/>
    </row>
    <row r="100" spans="1:8" s="30" customFormat="1" ht="63">
      <c r="A100" s="28">
        <v>1600</v>
      </c>
      <c r="B100" s="24" t="s">
        <v>92</v>
      </c>
      <c r="C100" s="33">
        <f>C101+C102</f>
        <v>1363200</v>
      </c>
      <c r="D100" s="33">
        <f t="shared" ref="D100:E100" si="11">D101+D102</f>
        <v>0</v>
      </c>
      <c r="E100" s="33">
        <f t="shared" si="11"/>
        <v>1363200</v>
      </c>
      <c r="F100" s="20">
        <f t="shared" si="6"/>
        <v>100</v>
      </c>
      <c r="G100" s="29"/>
      <c r="H100" s="29"/>
    </row>
    <row r="101" spans="1:8" s="8" customFormat="1">
      <c r="A101" s="64">
        <v>2111</v>
      </c>
      <c r="B101" s="11" t="s">
        <v>55</v>
      </c>
      <c r="C101" s="34">
        <v>1117375</v>
      </c>
      <c r="D101" s="34"/>
      <c r="E101" s="34">
        <v>1117375</v>
      </c>
      <c r="F101" s="20">
        <f t="shared" si="6"/>
        <v>100</v>
      </c>
      <c r="G101" s="2"/>
      <c r="H101" s="2"/>
    </row>
    <row r="102" spans="1:8" s="8" customFormat="1">
      <c r="A102" s="64">
        <v>2120</v>
      </c>
      <c r="B102" s="11" t="s">
        <v>56</v>
      </c>
      <c r="C102" s="34">
        <v>245825</v>
      </c>
      <c r="D102" s="34"/>
      <c r="E102" s="34">
        <v>245825</v>
      </c>
      <c r="F102" s="20">
        <f t="shared" si="6"/>
        <v>100</v>
      </c>
      <c r="G102" s="2"/>
      <c r="H102" s="2"/>
    </row>
    <row r="103" spans="1:8" s="30" customFormat="1" ht="47.25">
      <c r="A103" s="28">
        <v>1702</v>
      </c>
      <c r="B103" s="24" t="s">
        <v>108</v>
      </c>
      <c r="C103" s="33">
        <f>C104</f>
        <v>951100</v>
      </c>
      <c r="D103" s="33">
        <f t="shared" ref="D103:E103" si="12">D104</f>
        <v>0</v>
      </c>
      <c r="E103" s="33">
        <f t="shared" si="12"/>
        <v>776721.09</v>
      </c>
      <c r="F103" s="20">
        <f t="shared" si="6"/>
        <v>81.665554620965196</v>
      </c>
      <c r="G103" s="29"/>
      <c r="H103" s="29"/>
    </row>
    <row r="104" spans="1:8" s="8" customFormat="1">
      <c r="A104" s="64">
        <v>2230</v>
      </c>
      <c r="B104" s="11" t="s">
        <v>62</v>
      </c>
      <c r="C104" s="34">
        <v>951100</v>
      </c>
      <c r="D104" s="34"/>
      <c r="E104" s="34">
        <v>776721.09</v>
      </c>
      <c r="F104" s="20">
        <f t="shared" si="6"/>
        <v>81.665554620965196</v>
      </c>
      <c r="G104" s="2"/>
      <c r="H104" s="2"/>
    </row>
    <row r="105" spans="1:8">
      <c r="A105" s="27" t="s">
        <v>8</v>
      </c>
      <c r="B105" s="10" t="s">
        <v>9</v>
      </c>
      <c r="C105" s="32">
        <f>C107+C109+C111+C113+C118+C122+C116</f>
        <v>1666864</v>
      </c>
      <c r="D105" s="32">
        <f>D107+D109+D111+D113+D118+D122+D116</f>
        <v>0</v>
      </c>
      <c r="E105" s="32">
        <f>E107+E109+E111+E113+E118+E122</f>
        <v>1414736.9200000002</v>
      </c>
      <c r="F105" s="20">
        <f t="shared" si="6"/>
        <v>84.874166098733923</v>
      </c>
      <c r="G105" s="2"/>
      <c r="H105" s="2"/>
    </row>
    <row r="106" spans="1:8" s="8" customFormat="1">
      <c r="A106" s="27" t="s">
        <v>71</v>
      </c>
      <c r="B106" s="10" t="s">
        <v>70</v>
      </c>
      <c r="C106" s="32">
        <f>C107+C109+C111+C113+C118</f>
        <v>1576864</v>
      </c>
      <c r="D106" s="32">
        <f>D107+D109+D111+D113+D118</f>
        <v>0</v>
      </c>
      <c r="E106" s="32">
        <f>E107+E109+E111+E113+E118</f>
        <v>1378336.9200000002</v>
      </c>
      <c r="F106" s="20">
        <f t="shared" si="6"/>
        <v>87.41000618950018</v>
      </c>
      <c r="G106" s="2"/>
      <c r="H106" s="2"/>
    </row>
    <row r="107" spans="1:8" ht="47.25">
      <c r="A107" s="28">
        <v>3035</v>
      </c>
      <c r="B107" s="24" t="s">
        <v>40</v>
      </c>
      <c r="C107" s="33">
        <f>C108</f>
        <v>60000</v>
      </c>
      <c r="D107" s="37">
        <f>D108</f>
        <v>0</v>
      </c>
      <c r="E107" s="37">
        <f>E108</f>
        <v>56574.21</v>
      </c>
      <c r="F107" s="20">
        <f t="shared" si="6"/>
        <v>94.290350000000004</v>
      </c>
      <c r="G107" s="2"/>
      <c r="H107" s="2"/>
    </row>
    <row r="108" spans="1:8" s="8" customFormat="1">
      <c r="A108" s="64">
        <v>2730</v>
      </c>
      <c r="B108" s="11" t="s">
        <v>65</v>
      </c>
      <c r="C108" s="34">
        <v>60000</v>
      </c>
      <c r="D108" s="35"/>
      <c r="E108" s="35">
        <v>56574.21</v>
      </c>
      <c r="F108" s="20">
        <f t="shared" si="6"/>
        <v>94.290350000000004</v>
      </c>
      <c r="G108" s="2"/>
      <c r="H108" s="2"/>
    </row>
    <row r="109" spans="1:8" s="8" customFormat="1" ht="47.25">
      <c r="A109" s="28">
        <v>3050</v>
      </c>
      <c r="B109" s="24" t="s">
        <v>46</v>
      </c>
      <c r="C109" s="33">
        <f>C110</f>
        <v>4260</v>
      </c>
      <c r="D109" s="37">
        <f>D110</f>
        <v>0</v>
      </c>
      <c r="E109" s="37">
        <f>E110</f>
        <v>3505.76</v>
      </c>
      <c r="F109" s="20">
        <f t="shared" si="6"/>
        <v>82.294835680751177</v>
      </c>
      <c r="G109" s="2"/>
      <c r="H109" s="2"/>
    </row>
    <row r="110" spans="1:8" s="8" customFormat="1">
      <c r="A110" s="64">
        <v>2730</v>
      </c>
      <c r="B110" s="11" t="s">
        <v>65</v>
      </c>
      <c r="C110" s="34">
        <v>4260</v>
      </c>
      <c r="D110" s="35"/>
      <c r="E110" s="35">
        <v>3505.76</v>
      </c>
      <c r="F110" s="20">
        <f t="shared" si="6"/>
        <v>82.294835680751177</v>
      </c>
      <c r="G110" s="2"/>
      <c r="H110" s="2"/>
    </row>
    <row r="111" spans="1:8" s="8" customFormat="1" ht="78.75">
      <c r="A111" s="28">
        <v>3160</v>
      </c>
      <c r="B111" s="24" t="s">
        <v>47</v>
      </c>
      <c r="C111" s="33">
        <f>C112</f>
        <v>66787</v>
      </c>
      <c r="D111" s="33">
        <f>D112</f>
        <v>0</v>
      </c>
      <c r="E111" s="33">
        <f>E112</f>
        <v>66266.63</v>
      </c>
      <c r="F111" s="20">
        <f t="shared" si="6"/>
        <v>99.22085136328927</v>
      </c>
      <c r="G111" s="2"/>
      <c r="H111" s="2"/>
    </row>
    <row r="112" spans="1:8" s="8" customFormat="1">
      <c r="A112" s="64">
        <v>2730</v>
      </c>
      <c r="B112" s="11" t="s">
        <v>65</v>
      </c>
      <c r="C112" s="34">
        <v>66787</v>
      </c>
      <c r="D112" s="35"/>
      <c r="E112" s="35">
        <v>66266.63</v>
      </c>
      <c r="F112" s="20">
        <f t="shared" si="6"/>
        <v>99.22085136328927</v>
      </c>
      <c r="G112" s="2"/>
      <c r="H112" s="2"/>
    </row>
    <row r="113" spans="1:8" hidden="1">
      <c r="A113" s="66">
        <v>3210</v>
      </c>
      <c r="B113" s="25" t="s">
        <v>10</v>
      </c>
      <c r="C113" s="38">
        <f>SUM(C114:C115)</f>
        <v>0</v>
      </c>
      <c r="D113" s="38">
        <f>SUM(D114:D115)</f>
        <v>0</v>
      </c>
      <c r="E113" s="38">
        <f>SUM(E114:E115)</f>
        <v>0</v>
      </c>
      <c r="F113" s="20" t="e">
        <f t="shared" si="6"/>
        <v>#DIV/0!</v>
      </c>
      <c r="G113" s="2"/>
      <c r="H113" s="2"/>
    </row>
    <row r="114" spans="1:8" s="8" customFormat="1" hidden="1">
      <c r="A114" s="64">
        <v>2111</v>
      </c>
      <c r="B114" s="11" t="s">
        <v>55</v>
      </c>
      <c r="C114" s="39"/>
      <c r="D114" s="35"/>
      <c r="E114" s="35">
        <v>0</v>
      </c>
      <c r="F114" s="20" t="e">
        <f t="shared" si="6"/>
        <v>#DIV/0!</v>
      </c>
      <c r="G114" s="2"/>
      <c r="H114" s="2"/>
    </row>
    <row r="115" spans="1:8" s="8" customFormat="1" hidden="1">
      <c r="A115" s="64">
        <v>2120</v>
      </c>
      <c r="B115" s="11" t="s">
        <v>56</v>
      </c>
      <c r="C115" s="39"/>
      <c r="D115" s="35"/>
      <c r="E115" s="35">
        <v>0</v>
      </c>
      <c r="F115" s="20" t="e">
        <f t="shared" si="6"/>
        <v>#DIV/0!</v>
      </c>
      <c r="G115" s="2"/>
      <c r="H115" s="2"/>
    </row>
    <row r="116" spans="1:8" s="8" customFormat="1" ht="47.25" hidden="1">
      <c r="A116" s="28">
        <v>3230</v>
      </c>
      <c r="B116" s="24" t="s">
        <v>77</v>
      </c>
      <c r="C116" s="38">
        <f>C117</f>
        <v>0</v>
      </c>
      <c r="D116" s="37">
        <f>D117</f>
        <v>0</v>
      </c>
      <c r="E116" s="37">
        <f>E117</f>
        <v>0</v>
      </c>
      <c r="F116" s="20" t="e">
        <f t="shared" si="6"/>
        <v>#DIV/0!</v>
      </c>
      <c r="G116" s="2"/>
      <c r="H116" s="2"/>
    </row>
    <row r="117" spans="1:8" s="8" customFormat="1" hidden="1">
      <c r="A117" s="64">
        <v>2230</v>
      </c>
      <c r="B117" s="11" t="s">
        <v>62</v>
      </c>
      <c r="C117" s="39"/>
      <c r="D117" s="35"/>
      <c r="E117" s="35">
        <v>0</v>
      </c>
      <c r="F117" s="20" t="e">
        <f t="shared" si="6"/>
        <v>#DIV/0!</v>
      </c>
      <c r="G117" s="2"/>
      <c r="H117" s="2"/>
    </row>
    <row r="118" spans="1:8" ht="31.5">
      <c r="A118" s="28" t="s">
        <v>23</v>
      </c>
      <c r="B118" s="24" t="s">
        <v>24</v>
      </c>
      <c r="C118" s="33">
        <f>C119+C120+C121</f>
        <v>1445817</v>
      </c>
      <c r="D118" s="33">
        <f t="shared" ref="D118:E118" si="13">D119+D120+D121</f>
        <v>0</v>
      </c>
      <c r="E118" s="33">
        <f t="shared" si="13"/>
        <v>1251990.32</v>
      </c>
      <c r="F118" s="20">
        <f t="shared" si="6"/>
        <v>86.593968669617254</v>
      </c>
      <c r="G118" s="2"/>
      <c r="H118" s="2"/>
    </row>
    <row r="119" spans="1:8" s="8" customFormat="1">
      <c r="A119" s="64">
        <v>2210</v>
      </c>
      <c r="B119" s="11" t="s">
        <v>57</v>
      </c>
      <c r="C119" s="34">
        <v>162360</v>
      </c>
      <c r="D119" s="34"/>
      <c r="E119" s="34">
        <v>153548.32</v>
      </c>
      <c r="F119" s="20">
        <f t="shared" si="6"/>
        <v>94.572751909337285</v>
      </c>
      <c r="G119" s="2"/>
      <c r="H119" s="2"/>
    </row>
    <row r="120" spans="1:8" s="8" customFormat="1">
      <c r="A120" s="64">
        <v>2240</v>
      </c>
      <c r="B120" s="11" t="s">
        <v>58</v>
      </c>
      <c r="C120" s="34">
        <v>194440</v>
      </c>
      <c r="D120" s="34"/>
      <c r="E120" s="34">
        <v>193425</v>
      </c>
      <c r="F120" s="20">
        <f t="shared" si="6"/>
        <v>99.4779880682987</v>
      </c>
      <c r="G120" s="2"/>
      <c r="H120" s="2"/>
    </row>
    <row r="121" spans="1:8" s="8" customFormat="1">
      <c r="A121" s="64">
        <v>2730</v>
      </c>
      <c r="B121" s="11" t="s">
        <v>65</v>
      </c>
      <c r="C121" s="34">
        <v>1089017</v>
      </c>
      <c r="D121" s="35"/>
      <c r="E121" s="35">
        <v>905017</v>
      </c>
      <c r="F121" s="20">
        <f t="shared" si="6"/>
        <v>83.104028679074801</v>
      </c>
      <c r="G121" s="2"/>
      <c r="H121" s="2"/>
    </row>
    <row r="122" spans="1:8" s="8" customFormat="1">
      <c r="A122" s="28" t="s">
        <v>73</v>
      </c>
      <c r="B122" s="24" t="s">
        <v>72</v>
      </c>
      <c r="C122" s="33">
        <f>C123</f>
        <v>90000</v>
      </c>
      <c r="D122" s="33">
        <f t="shared" ref="D122:E122" si="14">D123</f>
        <v>0</v>
      </c>
      <c r="E122" s="33">
        <f t="shared" si="14"/>
        <v>36400</v>
      </c>
      <c r="F122" s="20">
        <f t="shared" si="6"/>
        <v>40.444444444444443</v>
      </c>
      <c r="G122" s="2"/>
      <c r="H122" s="2"/>
    </row>
    <row r="123" spans="1:8" s="8" customFormat="1" ht="78.75">
      <c r="A123" s="28">
        <v>3140</v>
      </c>
      <c r="B123" s="24" t="s">
        <v>75</v>
      </c>
      <c r="C123" s="33">
        <f>C124</f>
        <v>90000</v>
      </c>
      <c r="D123" s="33">
        <f t="shared" ref="D123:E123" si="15">D124</f>
        <v>0</v>
      </c>
      <c r="E123" s="33">
        <f t="shared" si="15"/>
        <v>36400</v>
      </c>
      <c r="F123" s="20">
        <f t="shared" si="6"/>
        <v>40.444444444444443</v>
      </c>
      <c r="G123" s="2"/>
      <c r="H123" s="2"/>
    </row>
    <row r="124" spans="1:8" s="8" customFormat="1">
      <c r="A124" s="64">
        <v>2730</v>
      </c>
      <c r="B124" s="11" t="s">
        <v>65</v>
      </c>
      <c r="C124" s="34">
        <v>90000</v>
      </c>
      <c r="D124" s="35"/>
      <c r="E124" s="35">
        <v>36400</v>
      </c>
      <c r="F124" s="20">
        <f t="shared" si="6"/>
        <v>40.444444444444443</v>
      </c>
      <c r="G124" s="2"/>
      <c r="H124" s="2"/>
    </row>
    <row r="125" spans="1:8">
      <c r="A125" s="65" t="s">
        <v>11</v>
      </c>
      <c r="B125" s="48" t="s">
        <v>25</v>
      </c>
      <c r="C125" s="49">
        <f>C133+C127+C130</f>
        <v>1041364</v>
      </c>
      <c r="D125" s="49">
        <f>D133+D127+D130</f>
        <v>0</v>
      </c>
      <c r="E125" s="49">
        <f>E133+E127+E130</f>
        <v>789286.52</v>
      </c>
      <c r="F125" s="20">
        <f t="shared" si="6"/>
        <v>75.793528487637374</v>
      </c>
      <c r="G125" s="2"/>
      <c r="H125" s="2"/>
    </row>
    <row r="126" spans="1:8" s="8" customFormat="1">
      <c r="A126" s="65" t="s">
        <v>73</v>
      </c>
      <c r="B126" s="48" t="s">
        <v>72</v>
      </c>
      <c r="C126" s="49">
        <f>C125</f>
        <v>1041364</v>
      </c>
      <c r="D126" s="49">
        <f t="shared" ref="D126:E126" si="16">D125</f>
        <v>0</v>
      </c>
      <c r="E126" s="49">
        <f t="shared" si="16"/>
        <v>789286.52</v>
      </c>
      <c r="F126" s="20">
        <f t="shared" si="6"/>
        <v>75.793528487637374</v>
      </c>
      <c r="G126" s="2"/>
      <c r="H126" s="2"/>
    </row>
    <row r="127" spans="1:8" s="8" customFormat="1">
      <c r="A127" s="28">
        <v>4030</v>
      </c>
      <c r="B127" s="24" t="s">
        <v>67</v>
      </c>
      <c r="C127" s="33">
        <f>C128+C129+C132</f>
        <v>302601</v>
      </c>
      <c r="D127" s="33">
        <f>D128+D129+D132</f>
        <v>0</v>
      </c>
      <c r="E127" s="33">
        <f>E128+E129+E132</f>
        <v>292953.76</v>
      </c>
      <c r="F127" s="20">
        <f t="shared" si="6"/>
        <v>96.811894210528067</v>
      </c>
      <c r="G127" s="2"/>
      <c r="H127" s="2"/>
    </row>
    <row r="128" spans="1:8" s="8" customFormat="1">
      <c r="A128" s="64">
        <v>2111</v>
      </c>
      <c r="B128" s="11" t="s">
        <v>55</v>
      </c>
      <c r="C128" s="34">
        <v>232992</v>
      </c>
      <c r="D128" s="35"/>
      <c r="E128" s="35">
        <v>231166.77</v>
      </c>
      <c r="F128" s="20">
        <f t="shared" si="6"/>
        <v>99.216612587556654</v>
      </c>
      <c r="G128" s="2"/>
      <c r="H128" s="2"/>
    </row>
    <row r="129" spans="1:8" s="8" customFormat="1">
      <c r="A129" s="64">
        <v>2120</v>
      </c>
      <c r="B129" s="11" t="s">
        <v>56</v>
      </c>
      <c r="C129" s="34">
        <v>69359</v>
      </c>
      <c r="D129" s="35"/>
      <c r="E129" s="35">
        <v>61565.99</v>
      </c>
      <c r="F129" s="20">
        <f t="shared" si="6"/>
        <v>88.764241122276843</v>
      </c>
      <c r="G129" s="2"/>
      <c r="H129" s="2"/>
    </row>
    <row r="130" spans="1:8" s="8" customFormat="1" hidden="1">
      <c r="A130" s="28">
        <v>4082</v>
      </c>
      <c r="B130" s="24" t="s">
        <v>76</v>
      </c>
      <c r="C130" s="33">
        <f>C131</f>
        <v>0</v>
      </c>
      <c r="D130" s="33">
        <f t="shared" ref="D130:E130" si="17">D131</f>
        <v>0</v>
      </c>
      <c r="E130" s="33">
        <f t="shared" si="17"/>
        <v>0</v>
      </c>
      <c r="F130" s="20" t="e">
        <f t="shared" si="6"/>
        <v>#DIV/0!</v>
      </c>
      <c r="G130" s="2"/>
      <c r="H130" s="2"/>
    </row>
    <row r="131" spans="1:8" s="8" customFormat="1" hidden="1">
      <c r="A131" s="64">
        <v>2210</v>
      </c>
      <c r="B131" s="11" t="s">
        <v>57</v>
      </c>
      <c r="C131" s="34">
        <v>0</v>
      </c>
      <c r="D131" s="35">
        <v>0</v>
      </c>
      <c r="E131" s="35">
        <v>0</v>
      </c>
      <c r="F131" s="20" t="e">
        <f t="shared" si="6"/>
        <v>#DIV/0!</v>
      </c>
      <c r="G131" s="2"/>
      <c r="H131" s="2"/>
    </row>
    <row r="132" spans="1:8" s="8" customFormat="1">
      <c r="A132" s="64">
        <v>2210</v>
      </c>
      <c r="B132" s="11" t="s">
        <v>57</v>
      </c>
      <c r="C132" s="34">
        <v>250</v>
      </c>
      <c r="D132" s="35"/>
      <c r="E132" s="35">
        <v>221</v>
      </c>
      <c r="F132" s="20">
        <f t="shared" si="6"/>
        <v>88.4</v>
      </c>
      <c r="G132" s="2"/>
      <c r="H132" s="2"/>
    </row>
    <row r="133" spans="1:8" ht="47.25">
      <c r="A133" s="28" t="s">
        <v>12</v>
      </c>
      <c r="B133" s="24" t="s">
        <v>26</v>
      </c>
      <c r="C133" s="33">
        <f>SUM(C134:C140)</f>
        <v>738763</v>
      </c>
      <c r="D133" s="33">
        <f>SUM(D134:D140)</f>
        <v>0</v>
      </c>
      <c r="E133" s="33">
        <f>SUM(E134:E140)</f>
        <v>496332.75999999995</v>
      </c>
      <c r="F133" s="20">
        <f t="shared" si="6"/>
        <v>67.184301325323531</v>
      </c>
      <c r="G133" s="2"/>
      <c r="H133" s="2"/>
    </row>
    <row r="134" spans="1:8" s="8" customFormat="1">
      <c r="A134" s="64">
        <v>2111</v>
      </c>
      <c r="B134" s="11" t="s">
        <v>55</v>
      </c>
      <c r="C134" s="34">
        <v>462833</v>
      </c>
      <c r="D134" s="35"/>
      <c r="E134" s="35">
        <v>314453.46000000002</v>
      </c>
      <c r="F134" s="20">
        <f t="shared" si="6"/>
        <v>67.941019763067885</v>
      </c>
      <c r="G134" s="2"/>
      <c r="H134" s="2"/>
    </row>
    <row r="135" spans="1:8" s="8" customFormat="1">
      <c r="A135" s="64">
        <v>2120</v>
      </c>
      <c r="B135" s="11" t="s">
        <v>56</v>
      </c>
      <c r="C135" s="34">
        <v>149344</v>
      </c>
      <c r="D135" s="35"/>
      <c r="E135" s="35">
        <v>102678.69</v>
      </c>
      <c r="F135" s="20">
        <f t="shared" si="6"/>
        <v>68.753140400685666</v>
      </c>
      <c r="G135" s="2"/>
      <c r="H135" s="2"/>
    </row>
    <row r="136" spans="1:8" s="8" customFormat="1">
      <c r="A136" s="64">
        <v>2210</v>
      </c>
      <c r="B136" s="11" t="s">
        <v>57</v>
      </c>
      <c r="C136" s="34">
        <v>28100</v>
      </c>
      <c r="D136" s="35"/>
      <c r="E136" s="35">
        <v>26558</v>
      </c>
      <c r="F136" s="20">
        <f t="shared" si="6"/>
        <v>94.512455516014242</v>
      </c>
      <c r="G136" s="2"/>
      <c r="H136" s="2"/>
    </row>
    <row r="137" spans="1:8" s="8" customFormat="1">
      <c r="A137" s="64">
        <v>2240</v>
      </c>
      <c r="B137" s="11" t="s">
        <v>58</v>
      </c>
      <c r="C137" s="34">
        <v>6500</v>
      </c>
      <c r="D137" s="35"/>
      <c r="E137" s="35">
        <v>5067.97</v>
      </c>
      <c r="F137" s="20">
        <f t="shared" si="6"/>
        <v>77.968769230769226</v>
      </c>
      <c r="G137" s="2"/>
      <c r="H137" s="2"/>
    </row>
    <row r="138" spans="1:8" s="8" customFormat="1">
      <c r="A138" s="64">
        <v>2273</v>
      </c>
      <c r="B138" s="11" t="s">
        <v>59</v>
      </c>
      <c r="C138" s="34">
        <v>19340</v>
      </c>
      <c r="D138" s="35"/>
      <c r="E138" s="35">
        <v>4182.3500000000004</v>
      </c>
      <c r="F138" s="20">
        <f t="shared" si="6"/>
        <v>21.625387797311273</v>
      </c>
      <c r="G138" s="2"/>
      <c r="H138" s="2"/>
    </row>
    <row r="139" spans="1:8" s="8" customFormat="1">
      <c r="A139" s="64">
        <v>2274</v>
      </c>
      <c r="B139" s="11" t="s">
        <v>60</v>
      </c>
      <c r="C139" s="34">
        <v>72646</v>
      </c>
      <c r="D139" s="35"/>
      <c r="E139" s="35">
        <v>43392.29</v>
      </c>
      <c r="F139" s="20">
        <f t="shared" si="6"/>
        <v>59.731148308234452</v>
      </c>
      <c r="G139" s="2"/>
      <c r="H139" s="2"/>
    </row>
    <row r="140" spans="1:8" s="8" customFormat="1" ht="31.5" hidden="1">
      <c r="A140" s="64">
        <v>2282</v>
      </c>
      <c r="B140" s="11" t="s">
        <v>79</v>
      </c>
      <c r="C140" s="34">
        <v>0</v>
      </c>
      <c r="D140" s="35">
        <v>0</v>
      </c>
      <c r="E140" s="35">
        <v>0</v>
      </c>
      <c r="F140" s="20" t="e">
        <f t="shared" si="6"/>
        <v>#DIV/0!</v>
      </c>
      <c r="G140" s="2"/>
      <c r="H140" s="2"/>
    </row>
    <row r="141" spans="1:8">
      <c r="A141" s="27" t="s">
        <v>13</v>
      </c>
      <c r="B141" s="10" t="s">
        <v>14</v>
      </c>
      <c r="C141" s="32">
        <f>C142</f>
        <v>1058067</v>
      </c>
      <c r="D141" s="32">
        <f t="shared" ref="D141:E141" si="18">D142</f>
        <v>0</v>
      </c>
      <c r="E141" s="32">
        <f t="shared" si="18"/>
        <v>998446.86</v>
      </c>
      <c r="F141" s="20">
        <f t="shared" si="6"/>
        <v>94.365182923198617</v>
      </c>
      <c r="G141" s="2"/>
      <c r="H141" s="2"/>
    </row>
    <row r="142" spans="1:8" s="8" customFormat="1">
      <c r="A142" s="27" t="s">
        <v>71</v>
      </c>
      <c r="B142" s="10" t="s">
        <v>70</v>
      </c>
      <c r="C142" s="32">
        <f>C143+C145</f>
        <v>1058067</v>
      </c>
      <c r="D142" s="32">
        <f t="shared" ref="D142:E142" si="19">D143+D145</f>
        <v>0</v>
      </c>
      <c r="E142" s="32">
        <f t="shared" si="19"/>
        <v>998446.86</v>
      </c>
      <c r="F142" s="20">
        <f t="shared" si="6"/>
        <v>94.365182923198617</v>
      </c>
      <c r="G142" s="2"/>
      <c r="H142" s="2"/>
    </row>
    <row r="143" spans="1:8" s="8" customFormat="1" ht="31.5">
      <c r="A143" s="67">
        <v>6013</v>
      </c>
      <c r="B143" s="43" t="s">
        <v>93</v>
      </c>
      <c r="C143" s="36">
        <f>C144</f>
        <v>200000</v>
      </c>
      <c r="D143" s="36">
        <f t="shared" ref="D143:E143" si="20">D144</f>
        <v>0</v>
      </c>
      <c r="E143" s="36">
        <f t="shared" si="20"/>
        <v>199395.9</v>
      </c>
      <c r="F143" s="20">
        <f t="shared" si="6"/>
        <v>99.697950000000006</v>
      </c>
      <c r="G143" s="2"/>
      <c r="H143" s="2"/>
    </row>
    <row r="144" spans="1:8" s="47" customFormat="1" ht="31.5">
      <c r="A144" s="68">
        <v>2610</v>
      </c>
      <c r="B144" s="44" t="s">
        <v>94</v>
      </c>
      <c r="C144" s="45">
        <v>200000</v>
      </c>
      <c r="D144" s="45"/>
      <c r="E144" s="45">
        <v>199395.9</v>
      </c>
      <c r="F144" s="20">
        <f t="shared" ref="F144:F171" si="21">E144/C144*100</f>
        <v>99.697950000000006</v>
      </c>
      <c r="G144" s="46"/>
      <c r="H144" s="46"/>
    </row>
    <row r="145" spans="1:8">
      <c r="A145" s="28" t="s">
        <v>27</v>
      </c>
      <c r="B145" s="24" t="s">
        <v>28</v>
      </c>
      <c r="C145" s="33">
        <f>SUM(C146:C147)</f>
        <v>858067</v>
      </c>
      <c r="D145" s="33">
        <f t="shared" ref="D145:E145" si="22">SUM(D146:D147)</f>
        <v>0</v>
      </c>
      <c r="E145" s="33">
        <f t="shared" si="22"/>
        <v>799050.96</v>
      </c>
      <c r="F145" s="20">
        <f t="shared" si="21"/>
        <v>93.122210736457632</v>
      </c>
      <c r="G145" s="2"/>
      <c r="H145" s="2"/>
    </row>
    <row r="146" spans="1:8" s="8" customFormat="1">
      <c r="A146" s="64">
        <v>2210</v>
      </c>
      <c r="B146" s="11" t="s">
        <v>57</v>
      </c>
      <c r="C146" s="34">
        <v>188900</v>
      </c>
      <c r="D146" s="34"/>
      <c r="E146" s="34">
        <v>188890</v>
      </c>
      <c r="F146" s="20">
        <f t="shared" si="21"/>
        <v>99.994706193753316</v>
      </c>
      <c r="G146" s="2"/>
      <c r="H146" s="2"/>
    </row>
    <row r="147" spans="1:8" s="8" customFormat="1">
      <c r="A147" s="64">
        <v>2240</v>
      </c>
      <c r="B147" s="11" t="s">
        <v>58</v>
      </c>
      <c r="C147" s="34">
        <v>669167</v>
      </c>
      <c r="D147" s="35"/>
      <c r="E147" s="35">
        <v>610160.96</v>
      </c>
      <c r="F147" s="20">
        <f t="shared" si="21"/>
        <v>91.182165289083287</v>
      </c>
      <c r="G147" s="2"/>
      <c r="H147" s="2"/>
    </row>
    <row r="148" spans="1:8" s="8" customFormat="1">
      <c r="A148" s="28" t="s">
        <v>71</v>
      </c>
      <c r="B148" s="24" t="s">
        <v>70</v>
      </c>
      <c r="C148" s="33">
        <f>C149</f>
        <v>403291</v>
      </c>
      <c r="D148" s="33">
        <f t="shared" ref="D148:E148" si="23">D149</f>
        <v>0</v>
      </c>
      <c r="E148" s="33">
        <f t="shared" si="23"/>
        <v>397843</v>
      </c>
      <c r="F148" s="20">
        <f t="shared" si="21"/>
        <v>98.649114411181998</v>
      </c>
      <c r="G148" s="2"/>
      <c r="H148" s="2"/>
    </row>
    <row r="149" spans="1:8" s="8" customFormat="1">
      <c r="A149" s="28">
        <v>7000</v>
      </c>
      <c r="B149" s="24" t="s">
        <v>29</v>
      </c>
      <c r="C149" s="33">
        <f>C150+C152</f>
        <v>403291</v>
      </c>
      <c r="D149" s="33">
        <f t="shared" ref="D149:E149" si="24">D150+D152</f>
        <v>0</v>
      </c>
      <c r="E149" s="33">
        <f t="shared" si="24"/>
        <v>397843</v>
      </c>
      <c r="F149" s="20">
        <f t="shared" si="21"/>
        <v>98.649114411181998</v>
      </c>
      <c r="G149" s="2"/>
      <c r="H149" s="2"/>
    </row>
    <row r="150" spans="1:8" s="30" customFormat="1">
      <c r="A150" s="28">
        <v>7130</v>
      </c>
      <c r="B150" s="24" t="s">
        <v>83</v>
      </c>
      <c r="C150" s="33">
        <f>C151</f>
        <v>200843</v>
      </c>
      <c r="D150" s="33">
        <f t="shared" ref="D150:E150" si="25">D151</f>
        <v>0</v>
      </c>
      <c r="E150" s="33">
        <f t="shared" si="25"/>
        <v>200843</v>
      </c>
      <c r="F150" s="20">
        <f t="shared" si="21"/>
        <v>100</v>
      </c>
      <c r="G150" s="29"/>
      <c r="H150" s="29"/>
    </row>
    <row r="151" spans="1:8" s="8" customFormat="1" ht="31.5">
      <c r="A151" s="64">
        <v>2240</v>
      </c>
      <c r="B151" s="11" t="s">
        <v>84</v>
      </c>
      <c r="C151" s="34">
        <v>200843</v>
      </c>
      <c r="D151" s="35"/>
      <c r="E151" s="35">
        <v>200843</v>
      </c>
      <c r="F151" s="20">
        <f t="shared" si="21"/>
        <v>100</v>
      </c>
      <c r="G151" s="2"/>
      <c r="H151" s="2"/>
    </row>
    <row r="152" spans="1:8" s="30" customFormat="1">
      <c r="A152" s="28">
        <v>7693</v>
      </c>
      <c r="B152" s="24" t="s">
        <v>95</v>
      </c>
      <c r="C152" s="33">
        <f>C154+C153</f>
        <v>202448</v>
      </c>
      <c r="D152" s="33">
        <f t="shared" ref="D152:E152" si="26">D154+D153</f>
        <v>0</v>
      </c>
      <c r="E152" s="33">
        <f t="shared" si="26"/>
        <v>197000</v>
      </c>
      <c r="F152" s="20">
        <f t="shared" si="21"/>
        <v>97.308938591638352</v>
      </c>
      <c r="G152" s="29"/>
      <c r="H152" s="29"/>
    </row>
    <row r="153" spans="1:8" s="30" customFormat="1">
      <c r="A153" s="64">
        <v>2240</v>
      </c>
      <c r="B153" s="11" t="s">
        <v>58</v>
      </c>
      <c r="C153" s="34">
        <v>197000</v>
      </c>
      <c r="D153" s="34">
        <v>0</v>
      </c>
      <c r="E153" s="34">
        <v>197000</v>
      </c>
      <c r="F153" s="20">
        <f t="shared" si="21"/>
        <v>100</v>
      </c>
      <c r="G153" s="29"/>
      <c r="H153" s="29"/>
    </row>
    <row r="154" spans="1:8" s="8" customFormat="1">
      <c r="A154" s="64">
        <v>2800</v>
      </c>
      <c r="B154" s="11" t="s">
        <v>61</v>
      </c>
      <c r="C154" s="34">
        <v>5448</v>
      </c>
      <c r="D154" s="35"/>
      <c r="E154" s="35">
        <v>0</v>
      </c>
      <c r="F154" s="20">
        <f t="shared" si="21"/>
        <v>0</v>
      </c>
      <c r="G154" s="2"/>
      <c r="H154" s="2"/>
    </row>
    <row r="155" spans="1:8" s="4" customFormat="1">
      <c r="A155" s="27" t="s">
        <v>15</v>
      </c>
      <c r="B155" s="10" t="s">
        <v>30</v>
      </c>
      <c r="C155" s="32">
        <f>C157</f>
        <v>55000</v>
      </c>
      <c r="D155" s="32">
        <f>D157</f>
        <v>0</v>
      </c>
      <c r="E155" s="32">
        <f t="shared" ref="E155" si="27">E157</f>
        <v>0</v>
      </c>
      <c r="F155" s="20">
        <f t="shared" si="21"/>
        <v>0</v>
      </c>
      <c r="G155" s="2"/>
      <c r="H155" s="2"/>
    </row>
    <row r="156" spans="1:8" s="4" customFormat="1">
      <c r="A156" s="27" t="s">
        <v>71</v>
      </c>
      <c r="B156" s="10" t="s">
        <v>70</v>
      </c>
      <c r="C156" s="32">
        <f>C157</f>
        <v>55000</v>
      </c>
      <c r="D156" s="32">
        <f t="shared" ref="D156:E156" si="28">D157</f>
        <v>0</v>
      </c>
      <c r="E156" s="32">
        <f t="shared" si="28"/>
        <v>0</v>
      </c>
      <c r="F156" s="20">
        <f t="shared" si="21"/>
        <v>0</v>
      </c>
      <c r="G156" s="2"/>
      <c r="H156" s="2"/>
    </row>
    <row r="157" spans="1:8" ht="31.5">
      <c r="A157" s="66" t="s">
        <v>37</v>
      </c>
      <c r="B157" s="25" t="s">
        <v>38</v>
      </c>
      <c r="C157" s="38">
        <f>C158</f>
        <v>55000</v>
      </c>
      <c r="D157" s="40">
        <f>D158</f>
        <v>0</v>
      </c>
      <c r="E157" s="40">
        <f>E158</f>
        <v>0</v>
      </c>
      <c r="F157" s="20">
        <f t="shared" si="21"/>
        <v>0</v>
      </c>
      <c r="G157" s="2"/>
      <c r="H157" s="2"/>
    </row>
    <row r="158" spans="1:8" s="8" customFormat="1">
      <c r="A158" s="64">
        <v>2210</v>
      </c>
      <c r="B158" s="11" t="s">
        <v>57</v>
      </c>
      <c r="C158" s="39">
        <v>55000</v>
      </c>
      <c r="D158" s="41"/>
      <c r="E158" s="41">
        <v>0</v>
      </c>
      <c r="F158" s="20">
        <f t="shared" si="21"/>
        <v>0</v>
      </c>
      <c r="G158" s="2"/>
      <c r="H158" s="2"/>
    </row>
    <row r="159" spans="1:8" s="30" customFormat="1">
      <c r="A159" s="28">
        <v>37</v>
      </c>
      <c r="B159" s="24" t="s">
        <v>74</v>
      </c>
      <c r="C159" s="38">
        <f>C160</f>
        <v>181880</v>
      </c>
      <c r="D159" s="38">
        <f t="shared" ref="D159:E159" si="29">D160</f>
        <v>0</v>
      </c>
      <c r="E159" s="38">
        <f t="shared" si="29"/>
        <v>0</v>
      </c>
      <c r="F159" s="20">
        <f t="shared" si="21"/>
        <v>0</v>
      </c>
      <c r="G159" s="29"/>
      <c r="H159" s="29"/>
    </row>
    <row r="160" spans="1:8" s="30" customFormat="1">
      <c r="A160" s="28">
        <v>8000</v>
      </c>
      <c r="B160" s="24" t="s">
        <v>30</v>
      </c>
      <c r="C160" s="38">
        <f>C161</f>
        <v>181880</v>
      </c>
      <c r="D160" s="38">
        <f t="shared" ref="D160:E160" si="30">D161</f>
        <v>0</v>
      </c>
      <c r="E160" s="38">
        <f t="shared" si="30"/>
        <v>0</v>
      </c>
      <c r="F160" s="20">
        <f t="shared" si="21"/>
        <v>0</v>
      </c>
      <c r="G160" s="29"/>
      <c r="H160" s="29"/>
    </row>
    <row r="161" spans="1:8" s="30" customFormat="1">
      <c r="A161" s="28">
        <v>8710</v>
      </c>
      <c r="B161" s="24" t="s">
        <v>85</v>
      </c>
      <c r="C161" s="38">
        <f>C162</f>
        <v>181880</v>
      </c>
      <c r="D161" s="38">
        <f t="shared" ref="D161:E161" si="31">D162</f>
        <v>0</v>
      </c>
      <c r="E161" s="38">
        <f t="shared" si="31"/>
        <v>0</v>
      </c>
      <c r="F161" s="20">
        <f t="shared" si="21"/>
        <v>0</v>
      </c>
      <c r="G161" s="29"/>
      <c r="H161" s="29"/>
    </row>
    <row r="162" spans="1:8" s="8" customFormat="1">
      <c r="A162" s="64">
        <v>9000</v>
      </c>
      <c r="B162" s="11" t="s">
        <v>86</v>
      </c>
      <c r="C162" s="39">
        <v>181880</v>
      </c>
      <c r="D162" s="41"/>
      <c r="E162" s="41">
        <v>0</v>
      </c>
      <c r="F162" s="20">
        <f t="shared" si="21"/>
        <v>0</v>
      </c>
      <c r="G162" s="2"/>
      <c r="H162" s="2"/>
    </row>
    <row r="163" spans="1:8">
      <c r="A163" s="69" t="s">
        <v>31</v>
      </c>
      <c r="B163" s="60" t="s">
        <v>32</v>
      </c>
      <c r="C163" s="61">
        <f>C164</f>
        <v>8244338</v>
      </c>
      <c r="D163" s="61">
        <f t="shared" ref="D163:E163" si="32">D164</f>
        <v>0</v>
      </c>
      <c r="E163" s="61">
        <f t="shared" si="32"/>
        <v>7864611.54</v>
      </c>
      <c r="F163" s="20">
        <f t="shared" si="21"/>
        <v>95.394093983046304</v>
      </c>
      <c r="G163" s="2"/>
      <c r="H163" s="2"/>
    </row>
    <row r="164" spans="1:8">
      <c r="A164" s="28" t="s">
        <v>71</v>
      </c>
      <c r="B164" s="24" t="s">
        <v>70</v>
      </c>
      <c r="C164" s="33">
        <f>C167+C169+C165</f>
        <v>8244338</v>
      </c>
      <c r="D164" s="33">
        <f t="shared" ref="D164:E164" si="33">D167+D169+D165</f>
        <v>0</v>
      </c>
      <c r="E164" s="33">
        <f t="shared" si="33"/>
        <v>7864611.54</v>
      </c>
      <c r="F164" s="20">
        <f t="shared" si="21"/>
        <v>95.394093983046304</v>
      </c>
      <c r="G164" s="2"/>
      <c r="H164" s="2"/>
    </row>
    <row r="165" spans="1:8" s="8" customFormat="1" ht="78.75">
      <c r="A165" s="28">
        <v>9730</v>
      </c>
      <c r="B165" s="24" t="s">
        <v>96</v>
      </c>
      <c r="C165" s="33">
        <f>C166</f>
        <v>4500000</v>
      </c>
      <c r="D165" s="33">
        <f t="shared" ref="D165:E165" si="34">D166</f>
        <v>0</v>
      </c>
      <c r="E165" s="33">
        <f t="shared" si="34"/>
        <v>4379825.79</v>
      </c>
      <c r="F165" s="20">
        <f t="shared" si="21"/>
        <v>97.329462000000007</v>
      </c>
      <c r="G165" s="2"/>
      <c r="H165" s="2"/>
    </row>
    <row r="166" spans="1:8" s="8" customFormat="1" ht="31.5">
      <c r="A166" s="64">
        <v>2620</v>
      </c>
      <c r="B166" s="11" t="s">
        <v>66</v>
      </c>
      <c r="C166" s="34">
        <v>4500000</v>
      </c>
      <c r="D166" s="34"/>
      <c r="E166" s="34">
        <v>4379825.79</v>
      </c>
      <c r="F166" s="20">
        <f t="shared" si="21"/>
        <v>97.329462000000007</v>
      </c>
      <c r="G166" s="2"/>
      <c r="H166" s="2"/>
    </row>
    <row r="167" spans="1:8">
      <c r="A167" s="28">
        <v>9770</v>
      </c>
      <c r="B167" s="24" t="s">
        <v>34</v>
      </c>
      <c r="C167" s="33">
        <f>C168</f>
        <v>3429338</v>
      </c>
      <c r="D167" s="40">
        <f>D168</f>
        <v>0</v>
      </c>
      <c r="E167" s="40">
        <f>E168</f>
        <v>3169965.75</v>
      </c>
      <c r="F167" s="20">
        <f t="shared" si="21"/>
        <v>92.436667076852729</v>
      </c>
      <c r="G167" s="2"/>
      <c r="H167" s="2"/>
    </row>
    <row r="168" spans="1:8" s="8" customFormat="1" ht="31.5">
      <c r="A168" s="64">
        <v>2620</v>
      </c>
      <c r="B168" s="11" t="s">
        <v>66</v>
      </c>
      <c r="C168" s="34">
        <v>3429338</v>
      </c>
      <c r="D168" s="41"/>
      <c r="E168" s="41">
        <v>3169965.75</v>
      </c>
      <c r="F168" s="20">
        <f t="shared" si="21"/>
        <v>92.436667076852729</v>
      </c>
      <c r="G168" s="2"/>
      <c r="H168" s="2"/>
    </row>
    <row r="169" spans="1:8" s="8" customFormat="1" ht="47.25">
      <c r="A169" s="28">
        <v>9800</v>
      </c>
      <c r="B169" s="31" t="s">
        <v>87</v>
      </c>
      <c r="C169" s="33">
        <f>C170</f>
        <v>315000</v>
      </c>
      <c r="D169" s="33">
        <f t="shared" ref="D169:E169" si="35">D170</f>
        <v>0</v>
      </c>
      <c r="E169" s="33">
        <f t="shared" si="35"/>
        <v>314820</v>
      </c>
      <c r="F169" s="20">
        <f t="shared" si="21"/>
        <v>99.94285714285715</v>
      </c>
      <c r="G169" s="2"/>
      <c r="H169" s="2"/>
    </row>
    <row r="170" spans="1:8" s="8" customFormat="1" ht="31.5">
      <c r="A170" s="64">
        <v>2620</v>
      </c>
      <c r="B170" s="11" t="s">
        <v>66</v>
      </c>
      <c r="C170" s="34">
        <v>315000</v>
      </c>
      <c r="D170" s="41"/>
      <c r="E170" s="41">
        <v>314820</v>
      </c>
      <c r="F170" s="20">
        <f t="shared" si="21"/>
        <v>99.94285714285715</v>
      </c>
      <c r="G170" s="2"/>
      <c r="H170" s="2"/>
    </row>
    <row r="171" spans="1:8">
      <c r="A171" s="77" t="s">
        <v>17</v>
      </c>
      <c r="B171" s="78"/>
      <c r="C171" s="42">
        <f>C163+C155+C141+C125+C105+C47+C12+C149+C160</f>
        <v>59096442</v>
      </c>
      <c r="D171" s="42">
        <f>D163+D155+D141+D125+D105+D47+D12+D149+D160</f>
        <v>0</v>
      </c>
      <c r="E171" s="42">
        <f>E163+E155+E141+E125+E105+E47+E12+E149+E160</f>
        <v>56404076.689999998</v>
      </c>
      <c r="F171" s="20">
        <f t="shared" si="21"/>
        <v>95.444116060320511</v>
      </c>
      <c r="G171" s="2"/>
      <c r="H171" s="2"/>
    </row>
    <row r="172" spans="1:8" s="8" customFormat="1">
      <c r="A172" s="9"/>
      <c r="B172" s="5"/>
      <c r="C172" s="5"/>
      <c r="D172" s="5"/>
      <c r="E172" s="5"/>
      <c r="F172" s="5"/>
    </row>
    <row r="173" spans="1:8" ht="18.75">
      <c r="A173" s="74" t="s">
        <v>115</v>
      </c>
      <c r="B173" s="74"/>
      <c r="C173" s="81"/>
      <c r="D173" s="8"/>
      <c r="F173" s="70"/>
    </row>
    <row r="174" spans="1:8" ht="18.75">
      <c r="A174" s="74"/>
      <c r="B174" s="74"/>
      <c r="D174" s="6"/>
      <c r="E174" s="6"/>
    </row>
  </sheetData>
  <mergeCells count="14">
    <mergeCell ref="A174:B174"/>
    <mergeCell ref="E1:F3"/>
    <mergeCell ref="A6:F6"/>
    <mergeCell ref="A171:B171"/>
    <mergeCell ref="A4:F4"/>
    <mergeCell ref="A5:F5"/>
    <mergeCell ref="A7:F7"/>
    <mergeCell ref="E9:E10"/>
    <mergeCell ref="A9:A10"/>
    <mergeCell ref="F9:F10"/>
    <mergeCell ref="B9:B10"/>
    <mergeCell ref="D9:D10"/>
    <mergeCell ref="C9:C10"/>
    <mergeCell ref="A173:C173"/>
  </mergeCells>
  <pageMargins left="1.1811023622047245" right="0.39370078740157483" top="0.78740157480314965" bottom="0.78740157480314965" header="0.31496062992125984" footer="0.31496062992125984"/>
  <pageSetup paperSize="9" scale="70" fitToHeight="4" orientation="portrait" horizontalDpi="300" verticalDpi="300" r:id="rId1"/>
  <rowBreaks count="2" manualBreakCount="2">
    <brk id="56" max="5" man="1"/>
    <brk id="106" max="5" man="1"/>
  </rowBreaks>
</worksheet>
</file>

<file path=xl/worksheets/sheet2.xml><?xml version="1.0" encoding="utf-8"?>
<worksheet xmlns="http://schemas.openxmlformats.org/spreadsheetml/2006/main" xmlns:r="http://schemas.openxmlformats.org/officeDocument/2006/relationships">
  <sheetPr>
    <pageSetUpPr fitToPage="1"/>
  </sheetPr>
  <dimension ref="A1:G71"/>
  <sheetViews>
    <sheetView view="pageBreakPreview" zoomScale="91" zoomScaleNormal="91" zoomScaleSheetLayoutView="91" workbookViewId="0">
      <selection activeCell="B3" sqref="B3"/>
    </sheetView>
  </sheetViews>
  <sheetFormatPr defaultColWidth="9.140625" defaultRowHeight="15.75"/>
  <cols>
    <col min="1" max="1" width="7" style="9" customWidth="1"/>
    <col min="2" max="2" width="56.28515625" style="5" customWidth="1"/>
    <col min="3" max="4" width="20" style="5" customWidth="1"/>
    <col min="5" max="5" width="16.5703125" style="5" customWidth="1"/>
    <col min="6" max="6" width="11.5703125" style="8" bestFit="1" customWidth="1"/>
    <col min="7" max="16384" width="9.140625" style="8"/>
  </cols>
  <sheetData>
    <row r="1" spans="1:7">
      <c r="A1" s="19"/>
      <c r="B1" s="19"/>
      <c r="C1" s="19"/>
      <c r="D1" s="75" t="s">
        <v>118</v>
      </c>
      <c r="E1" s="75"/>
    </row>
    <row r="2" spans="1:7">
      <c r="D2" s="75"/>
      <c r="E2" s="75"/>
    </row>
    <row r="3" spans="1:7" ht="47.25" customHeight="1">
      <c r="D3" s="75"/>
      <c r="E3" s="75"/>
    </row>
    <row r="4" spans="1:7" ht="18.75">
      <c r="A4" s="76" t="s">
        <v>68</v>
      </c>
      <c r="B4" s="76"/>
      <c r="C4" s="76"/>
      <c r="D4" s="76"/>
      <c r="E4" s="76"/>
    </row>
    <row r="5" spans="1:7" ht="18.75">
      <c r="A5" s="76" t="s">
        <v>52</v>
      </c>
      <c r="B5" s="76"/>
      <c r="C5" s="76"/>
      <c r="D5" s="76"/>
      <c r="E5" s="76"/>
    </row>
    <row r="6" spans="1:7" ht="18.75">
      <c r="A6" s="76" t="s">
        <v>107</v>
      </c>
      <c r="B6" s="76"/>
      <c r="C6" s="76"/>
      <c r="D6" s="76"/>
      <c r="E6" s="76"/>
    </row>
    <row r="7" spans="1:7" ht="18.75">
      <c r="A7" s="79" t="s">
        <v>89</v>
      </c>
      <c r="B7" s="79"/>
      <c r="C7" s="79"/>
      <c r="D7" s="79"/>
      <c r="E7" s="79"/>
    </row>
    <row r="8" spans="1:7" ht="18.75">
      <c r="A8" s="22"/>
      <c r="B8" s="22"/>
      <c r="C8" s="22"/>
      <c r="D8" s="22"/>
      <c r="E8" s="57" t="s">
        <v>112</v>
      </c>
    </row>
    <row r="9" spans="1:7" ht="15">
      <c r="A9" s="80" t="s">
        <v>0</v>
      </c>
      <c r="B9" s="80" t="s">
        <v>1</v>
      </c>
      <c r="C9" s="80" t="s">
        <v>53</v>
      </c>
      <c r="D9" s="80" t="s">
        <v>109</v>
      </c>
      <c r="E9" s="80" t="s">
        <v>116</v>
      </c>
    </row>
    <row r="10" spans="1:7" s="1" customFormat="1" ht="20.25" customHeight="1">
      <c r="A10" s="80"/>
      <c r="B10" s="80"/>
      <c r="C10" s="80"/>
      <c r="D10" s="80"/>
      <c r="E10" s="80"/>
    </row>
    <row r="11" spans="1:7">
      <c r="A11" s="15"/>
      <c r="B11" s="15" t="s">
        <v>19</v>
      </c>
      <c r="C11" s="15"/>
      <c r="D11" s="15"/>
      <c r="E11" s="14"/>
      <c r="F11" s="2"/>
      <c r="G11" s="2"/>
    </row>
    <row r="12" spans="1:7">
      <c r="A12" s="69" t="s">
        <v>2</v>
      </c>
      <c r="B12" s="60" t="s">
        <v>3</v>
      </c>
      <c r="C12" s="61">
        <f>C14+C23</f>
        <v>270067.08999999997</v>
      </c>
      <c r="D12" s="61">
        <f>D14+D23</f>
        <v>233936.15</v>
      </c>
      <c r="E12" s="59">
        <f>D12/C12*100</f>
        <v>86.621494681192004</v>
      </c>
      <c r="F12" s="2"/>
      <c r="G12" s="2"/>
    </row>
    <row r="13" spans="1:7">
      <c r="A13" s="69" t="s">
        <v>71</v>
      </c>
      <c r="B13" s="60" t="s">
        <v>70</v>
      </c>
      <c r="C13" s="61">
        <f>C14</f>
        <v>259567.09</v>
      </c>
      <c r="D13" s="61">
        <f>D14</f>
        <v>223436.15</v>
      </c>
      <c r="E13" s="59">
        <f t="shared" ref="E13:E59" si="0">D13/C13*100</f>
        <v>86.080307792486323</v>
      </c>
      <c r="F13" s="2"/>
      <c r="G13" s="2"/>
    </row>
    <row r="14" spans="1:7" ht="63">
      <c r="A14" s="28" t="s">
        <v>21</v>
      </c>
      <c r="B14" s="24" t="s">
        <v>4</v>
      </c>
      <c r="C14" s="36">
        <f>C15+C16+C17</f>
        <v>259567.09</v>
      </c>
      <c r="D14" s="36">
        <f>D15+D16+D17</f>
        <v>223436.15</v>
      </c>
      <c r="E14" s="20">
        <f t="shared" si="0"/>
        <v>86.080307792486323</v>
      </c>
      <c r="F14" s="2"/>
      <c r="G14" s="2"/>
    </row>
    <row r="15" spans="1:7">
      <c r="A15" s="64">
        <v>2210</v>
      </c>
      <c r="B15" s="11" t="s">
        <v>57</v>
      </c>
      <c r="C15" s="45">
        <v>38676</v>
      </c>
      <c r="D15" s="45">
        <v>5010</v>
      </c>
      <c r="E15" s="20">
        <f t="shared" si="0"/>
        <v>12.953769779708345</v>
      </c>
      <c r="F15" s="2"/>
      <c r="G15" s="2"/>
    </row>
    <row r="16" spans="1:7">
      <c r="A16" s="64">
        <v>2240</v>
      </c>
      <c r="B16" s="11" t="s">
        <v>58</v>
      </c>
      <c r="C16" s="45">
        <v>8494</v>
      </c>
      <c r="D16" s="50">
        <v>7169.06</v>
      </c>
      <c r="E16" s="20">
        <f t="shared" si="0"/>
        <v>84.401459854014604</v>
      </c>
      <c r="F16" s="2"/>
      <c r="G16" s="2"/>
    </row>
    <row r="17" spans="1:7" ht="31.5">
      <c r="A17" s="64">
        <v>3110</v>
      </c>
      <c r="B17" s="11" t="s">
        <v>81</v>
      </c>
      <c r="C17" s="45">
        <v>212397.09</v>
      </c>
      <c r="D17" s="50">
        <v>211257.09</v>
      </c>
      <c r="E17" s="20">
        <f t="shared" si="0"/>
        <v>99.463269482646865</v>
      </c>
      <c r="F17" s="2"/>
      <c r="G17" s="2"/>
    </row>
    <row r="18" spans="1:7" s="30" customFormat="1">
      <c r="A18" s="28">
        <v>3000</v>
      </c>
      <c r="B18" s="24" t="s">
        <v>9</v>
      </c>
      <c r="C18" s="36">
        <f>C20</f>
        <v>3460859.22</v>
      </c>
      <c r="D18" s="36">
        <f>D20</f>
        <v>3460859.22</v>
      </c>
      <c r="E18" s="20">
        <f t="shared" si="0"/>
        <v>100</v>
      </c>
      <c r="F18" s="29"/>
      <c r="G18" s="29"/>
    </row>
    <row r="19" spans="1:7" s="30" customFormat="1">
      <c r="A19" s="28" t="s">
        <v>71</v>
      </c>
      <c r="B19" s="24" t="s">
        <v>70</v>
      </c>
      <c r="C19" s="36">
        <f>C20</f>
        <v>3460859.22</v>
      </c>
      <c r="D19" s="36">
        <f>D20</f>
        <v>3460859.22</v>
      </c>
      <c r="E19" s="20">
        <f t="shared" si="0"/>
        <v>100</v>
      </c>
      <c r="F19" s="29"/>
      <c r="G19" s="29"/>
    </row>
    <row r="20" spans="1:7" ht="330.75">
      <c r="A20" s="64">
        <v>3225</v>
      </c>
      <c r="B20" s="11" t="s">
        <v>110</v>
      </c>
      <c r="C20" s="45">
        <f>C21</f>
        <v>3460859.22</v>
      </c>
      <c r="D20" s="45">
        <f>D21</f>
        <v>3460859.22</v>
      </c>
      <c r="E20" s="20">
        <f t="shared" si="0"/>
        <v>100</v>
      </c>
      <c r="F20" s="2"/>
      <c r="G20" s="2"/>
    </row>
    <row r="21" spans="1:7">
      <c r="A21" s="64">
        <v>3240</v>
      </c>
      <c r="B21" s="11" t="s">
        <v>111</v>
      </c>
      <c r="C21" s="45">
        <v>3460859.22</v>
      </c>
      <c r="D21" s="50">
        <v>3460859.22</v>
      </c>
      <c r="E21" s="20">
        <f t="shared" si="0"/>
        <v>100</v>
      </c>
      <c r="F21" s="2"/>
      <c r="G21" s="2"/>
    </row>
    <row r="22" spans="1:7" s="30" customFormat="1">
      <c r="A22" s="28" t="s">
        <v>98</v>
      </c>
      <c r="B22" s="24" t="s">
        <v>97</v>
      </c>
      <c r="C22" s="36">
        <f>C23</f>
        <v>10500</v>
      </c>
      <c r="D22" s="36">
        <f>D23</f>
        <v>10500</v>
      </c>
      <c r="E22" s="20">
        <f t="shared" si="0"/>
        <v>100</v>
      </c>
      <c r="F22" s="29"/>
      <c r="G22" s="29"/>
    </row>
    <row r="23" spans="1:7" ht="47.25">
      <c r="A23" s="28" t="s">
        <v>44</v>
      </c>
      <c r="B23" s="24" t="s">
        <v>45</v>
      </c>
      <c r="C23" s="45">
        <f>C24</f>
        <v>10500</v>
      </c>
      <c r="D23" s="45">
        <f>D24</f>
        <v>10500</v>
      </c>
      <c r="E23" s="20">
        <f t="shared" si="0"/>
        <v>100</v>
      </c>
      <c r="F23" s="2"/>
      <c r="G23" s="2"/>
    </row>
    <row r="24" spans="1:7" ht="31.5">
      <c r="A24" s="64">
        <v>3110</v>
      </c>
      <c r="B24" s="11" t="s">
        <v>81</v>
      </c>
      <c r="C24" s="45">
        <v>10500</v>
      </c>
      <c r="D24" s="50">
        <v>10500</v>
      </c>
      <c r="E24" s="20">
        <f t="shared" si="0"/>
        <v>100</v>
      </c>
      <c r="F24" s="2"/>
      <c r="G24" s="2"/>
    </row>
    <row r="25" spans="1:7">
      <c r="A25" s="69" t="s">
        <v>5</v>
      </c>
      <c r="B25" s="60" t="s">
        <v>6</v>
      </c>
      <c r="C25" s="61">
        <f>C27+C32+C37+C39+C43+C35+C41+C45</f>
        <v>1307575</v>
      </c>
      <c r="D25" s="61">
        <f t="shared" ref="D25" si="1">D27+D32+D37+D39+D43+D35+D41+D45</f>
        <v>1265797.3599999999</v>
      </c>
      <c r="E25" s="59">
        <f t="shared" si="0"/>
        <v>96.804952679578605</v>
      </c>
      <c r="F25" s="2"/>
      <c r="G25" s="2"/>
    </row>
    <row r="26" spans="1:7">
      <c r="A26" s="69" t="s">
        <v>73</v>
      </c>
      <c r="B26" s="60" t="s">
        <v>72</v>
      </c>
      <c r="C26" s="61">
        <f>C27+C32+C37+C41++C39+C43+C35+C45</f>
        <v>1307575</v>
      </c>
      <c r="D26" s="61">
        <f>D27+D32+D37+D41++D39+D43+D35+D45</f>
        <v>1265797.3599999999</v>
      </c>
      <c r="E26" s="59">
        <f t="shared" si="0"/>
        <v>96.804952679578605</v>
      </c>
      <c r="F26" s="2"/>
      <c r="G26" s="2"/>
    </row>
    <row r="27" spans="1:7">
      <c r="A27" s="28" t="s">
        <v>7</v>
      </c>
      <c r="B27" s="24" t="s">
        <v>22</v>
      </c>
      <c r="C27" s="36">
        <f>C29+C28+C30+C31</f>
        <v>73549</v>
      </c>
      <c r="D27" s="36">
        <f>D29+D28+D30+D31</f>
        <v>69438.64</v>
      </c>
      <c r="E27" s="20">
        <f>D27/C27*100</f>
        <v>94.411399203252259</v>
      </c>
      <c r="F27" s="2"/>
      <c r="G27" s="2"/>
    </row>
    <row r="28" spans="1:7" hidden="1">
      <c r="A28" s="64">
        <v>2210</v>
      </c>
      <c r="B28" s="11" t="s">
        <v>57</v>
      </c>
      <c r="C28" s="45">
        <v>0</v>
      </c>
      <c r="D28" s="45">
        <v>0</v>
      </c>
      <c r="E28" s="20" t="e">
        <f t="shared" si="0"/>
        <v>#DIV/0!</v>
      </c>
      <c r="F28" s="2"/>
      <c r="G28" s="2"/>
    </row>
    <row r="29" spans="1:7">
      <c r="A29" s="64">
        <v>2230</v>
      </c>
      <c r="B29" s="11" t="s">
        <v>62</v>
      </c>
      <c r="C29" s="45">
        <v>73549</v>
      </c>
      <c r="D29" s="50">
        <v>69438.64</v>
      </c>
      <c r="E29" s="20">
        <f t="shared" si="0"/>
        <v>94.411399203252259</v>
      </c>
      <c r="F29" s="2"/>
      <c r="G29" s="2"/>
    </row>
    <row r="30" spans="1:7" ht="31.5" hidden="1">
      <c r="A30" s="64">
        <v>2275</v>
      </c>
      <c r="B30" s="11" t="s">
        <v>78</v>
      </c>
      <c r="C30" s="45">
        <v>0</v>
      </c>
      <c r="D30" s="50">
        <v>0</v>
      </c>
      <c r="E30" s="20" t="e">
        <f t="shared" si="0"/>
        <v>#DIV/0!</v>
      </c>
      <c r="F30" s="2"/>
      <c r="G30" s="2"/>
    </row>
    <row r="31" spans="1:7" ht="31.5" hidden="1">
      <c r="A31" s="64">
        <v>3110</v>
      </c>
      <c r="B31" s="11" t="s">
        <v>81</v>
      </c>
      <c r="C31" s="45">
        <v>0</v>
      </c>
      <c r="D31" s="50">
        <v>0</v>
      </c>
      <c r="E31" s="20" t="e">
        <f t="shared" si="0"/>
        <v>#DIV/0!</v>
      </c>
      <c r="F31" s="2"/>
      <c r="G31" s="2"/>
    </row>
    <row r="32" spans="1:7" ht="31.5">
      <c r="A32" s="28" t="s">
        <v>48</v>
      </c>
      <c r="B32" s="24" t="s">
        <v>51</v>
      </c>
      <c r="C32" s="33">
        <f>C33+C34</f>
        <v>155148</v>
      </c>
      <c r="D32" s="33">
        <f>D33+D34</f>
        <v>154797.06</v>
      </c>
      <c r="E32" s="20">
        <f t="shared" si="0"/>
        <v>99.773803078350994</v>
      </c>
      <c r="F32" s="2"/>
      <c r="G32" s="2"/>
    </row>
    <row r="33" spans="1:7">
      <c r="A33" s="64">
        <v>2210</v>
      </c>
      <c r="B33" s="11" t="s">
        <v>57</v>
      </c>
      <c r="C33" s="45">
        <v>135148</v>
      </c>
      <c r="D33" s="50">
        <v>134797.06</v>
      </c>
      <c r="E33" s="20">
        <f t="shared" si="0"/>
        <v>99.74032912066771</v>
      </c>
      <c r="F33" s="2"/>
      <c r="G33" s="2"/>
    </row>
    <row r="34" spans="1:7" ht="31.5">
      <c r="A34" s="64">
        <v>3110</v>
      </c>
      <c r="B34" s="11" t="s">
        <v>81</v>
      </c>
      <c r="C34" s="45">
        <v>20000</v>
      </c>
      <c r="D34" s="50">
        <v>20000</v>
      </c>
      <c r="E34" s="20">
        <f t="shared" si="0"/>
        <v>100</v>
      </c>
      <c r="F34" s="2"/>
      <c r="G34" s="2"/>
    </row>
    <row r="35" spans="1:7" s="30" customFormat="1" ht="31.5">
      <c r="A35" s="28">
        <v>1141</v>
      </c>
      <c r="B35" s="24" t="s">
        <v>43</v>
      </c>
      <c r="C35" s="36">
        <f>C36</f>
        <v>47000</v>
      </c>
      <c r="D35" s="36">
        <f>D36</f>
        <v>46500</v>
      </c>
      <c r="E35" s="20">
        <f t="shared" si="0"/>
        <v>98.936170212765958</v>
      </c>
      <c r="F35" s="29"/>
      <c r="G35" s="29"/>
    </row>
    <row r="36" spans="1:7" ht="31.5">
      <c r="A36" s="64">
        <v>3110</v>
      </c>
      <c r="B36" s="11" t="s">
        <v>81</v>
      </c>
      <c r="C36" s="45">
        <v>47000</v>
      </c>
      <c r="D36" s="50">
        <v>46500</v>
      </c>
      <c r="E36" s="20">
        <f t="shared" si="0"/>
        <v>98.936170212765958</v>
      </c>
      <c r="F36" s="2"/>
      <c r="G36" s="2"/>
    </row>
    <row r="37" spans="1:7" s="30" customFormat="1" ht="94.5">
      <c r="A37" s="28">
        <v>1183</v>
      </c>
      <c r="B37" s="24" t="s">
        <v>99</v>
      </c>
      <c r="C37" s="36">
        <f>C38</f>
        <v>28178</v>
      </c>
      <c r="D37" s="36">
        <f>D38</f>
        <v>28178</v>
      </c>
      <c r="E37" s="20">
        <f t="shared" si="0"/>
        <v>100</v>
      </c>
      <c r="F37" s="29"/>
      <c r="G37" s="29"/>
    </row>
    <row r="38" spans="1:7" ht="31.5">
      <c r="A38" s="64">
        <v>3110</v>
      </c>
      <c r="B38" s="11" t="s">
        <v>81</v>
      </c>
      <c r="C38" s="45">
        <v>28178</v>
      </c>
      <c r="D38" s="50">
        <v>28178</v>
      </c>
      <c r="E38" s="20">
        <f t="shared" si="0"/>
        <v>100</v>
      </c>
      <c r="F38" s="2"/>
      <c r="G38" s="2"/>
    </row>
    <row r="39" spans="1:7" ht="94.5">
      <c r="A39" s="28">
        <v>1184</v>
      </c>
      <c r="B39" s="24" t="s">
        <v>100</v>
      </c>
      <c r="C39" s="36">
        <f>C40</f>
        <v>253600</v>
      </c>
      <c r="D39" s="36">
        <f>D40</f>
        <v>235822</v>
      </c>
      <c r="E39" s="20">
        <f t="shared" si="0"/>
        <v>92.989747634069403</v>
      </c>
      <c r="F39" s="2"/>
      <c r="G39" s="2"/>
    </row>
    <row r="40" spans="1:7" ht="31.5">
      <c r="A40" s="64">
        <v>3110</v>
      </c>
      <c r="B40" s="11" t="s">
        <v>81</v>
      </c>
      <c r="C40" s="45">
        <v>253600</v>
      </c>
      <c r="D40" s="50">
        <v>235822</v>
      </c>
      <c r="E40" s="20">
        <f t="shared" si="0"/>
        <v>92.989747634069403</v>
      </c>
      <c r="F40" s="2"/>
      <c r="G40" s="2"/>
    </row>
    <row r="41" spans="1:7" ht="78.75">
      <c r="A41" s="28">
        <v>1279</v>
      </c>
      <c r="B41" s="24" t="s">
        <v>104</v>
      </c>
      <c r="C41" s="36">
        <f>C42</f>
        <v>308400</v>
      </c>
      <c r="D41" s="36">
        <f>D42</f>
        <v>305919.64</v>
      </c>
      <c r="E41" s="20">
        <f t="shared" si="0"/>
        <v>99.195732814526593</v>
      </c>
      <c r="F41" s="2"/>
      <c r="G41" s="2"/>
    </row>
    <row r="42" spans="1:7">
      <c r="A42" s="64">
        <v>2230</v>
      </c>
      <c r="B42" s="11" t="s">
        <v>62</v>
      </c>
      <c r="C42" s="45">
        <v>308400</v>
      </c>
      <c r="D42" s="50">
        <v>305919.64</v>
      </c>
      <c r="E42" s="62">
        <f t="shared" si="0"/>
        <v>99.195732814526593</v>
      </c>
      <c r="F42" s="2"/>
      <c r="G42" s="2"/>
    </row>
    <row r="43" spans="1:7" s="30" customFormat="1" ht="63">
      <c r="A43" s="28">
        <v>1403</v>
      </c>
      <c r="B43" s="24" t="s">
        <v>101</v>
      </c>
      <c r="C43" s="36">
        <f>C44</f>
        <v>317700</v>
      </c>
      <c r="D43" s="36">
        <f>D44</f>
        <v>317162.84999999998</v>
      </c>
      <c r="E43" s="20">
        <f t="shared" si="0"/>
        <v>99.830925401321991</v>
      </c>
      <c r="F43" s="29"/>
      <c r="G43" s="29"/>
    </row>
    <row r="44" spans="1:7">
      <c r="A44" s="64">
        <v>2230</v>
      </c>
      <c r="B44" s="11" t="s">
        <v>62</v>
      </c>
      <c r="C44" s="45">
        <v>317700</v>
      </c>
      <c r="D44" s="50">
        <v>317162.84999999998</v>
      </c>
      <c r="E44" s="62">
        <f t="shared" si="0"/>
        <v>99.830925401321991</v>
      </c>
      <c r="F44" s="2"/>
      <c r="G44" s="2"/>
    </row>
    <row r="45" spans="1:7" ht="78.75">
      <c r="A45" s="28">
        <v>1700</v>
      </c>
      <c r="B45" s="24" t="s">
        <v>105</v>
      </c>
      <c r="C45" s="36">
        <f>C46</f>
        <v>124000</v>
      </c>
      <c r="D45" s="36">
        <f>D46</f>
        <v>107979.17</v>
      </c>
      <c r="E45" s="20">
        <f t="shared" si="0"/>
        <v>87.079975806451614</v>
      </c>
      <c r="F45" s="2"/>
      <c r="G45" s="2"/>
    </row>
    <row r="46" spans="1:7">
      <c r="A46" s="64">
        <v>2230</v>
      </c>
      <c r="B46" s="11" t="s">
        <v>62</v>
      </c>
      <c r="C46" s="45">
        <v>124000</v>
      </c>
      <c r="D46" s="50">
        <v>107979.17</v>
      </c>
      <c r="E46" s="62">
        <f t="shared" si="0"/>
        <v>87.079975806451614</v>
      </c>
      <c r="F46" s="2"/>
      <c r="G46" s="2"/>
    </row>
    <row r="47" spans="1:7">
      <c r="A47" s="27" t="s">
        <v>11</v>
      </c>
      <c r="B47" s="10" t="s">
        <v>106</v>
      </c>
      <c r="C47" s="32">
        <f>C49</f>
        <v>20000</v>
      </c>
      <c r="D47" s="32">
        <f t="shared" ref="D47" si="2">D49</f>
        <v>20000</v>
      </c>
      <c r="E47" s="20">
        <f t="shared" si="0"/>
        <v>100</v>
      </c>
      <c r="F47" s="2"/>
      <c r="G47" s="2"/>
    </row>
    <row r="48" spans="1:7">
      <c r="A48" s="69" t="s">
        <v>73</v>
      </c>
      <c r="B48" s="60" t="s">
        <v>72</v>
      </c>
      <c r="C48" s="61">
        <f>C49</f>
        <v>20000</v>
      </c>
      <c r="D48" s="61">
        <f>D49</f>
        <v>20000</v>
      </c>
      <c r="E48" s="59">
        <f t="shared" si="0"/>
        <v>100</v>
      </c>
      <c r="F48" s="2"/>
      <c r="G48" s="2"/>
    </row>
    <row r="49" spans="1:7">
      <c r="A49" s="71">
        <v>4030</v>
      </c>
      <c r="B49" s="26" t="s">
        <v>67</v>
      </c>
      <c r="C49" s="51">
        <f>C50</f>
        <v>20000</v>
      </c>
      <c r="D49" s="51">
        <f>D50</f>
        <v>20000</v>
      </c>
      <c r="E49" s="20">
        <f t="shared" si="0"/>
        <v>100</v>
      </c>
      <c r="F49" s="2"/>
      <c r="G49" s="2"/>
    </row>
    <row r="50" spans="1:7" ht="31.5">
      <c r="A50" s="72">
        <v>3110</v>
      </c>
      <c r="B50" s="12" t="s">
        <v>81</v>
      </c>
      <c r="C50" s="52">
        <v>20000</v>
      </c>
      <c r="D50" s="52">
        <v>20000</v>
      </c>
      <c r="E50" s="62">
        <f t="shared" si="0"/>
        <v>100</v>
      </c>
      <c r="F50" s="2"/>
      <c r="G50" s="2"/>
    </row>
    <row r="51" spans="1:7">
      <c r="A51" s="27" t="s">
        <v>13</v>
      </c>
      <c r="B51" s="10" t="s">
        <v>14</v>
      </c>
      <c r="C51" s="32">
        <f>C53</f>
        <v>65400</v>
      </c>
      <c r="D51" s="32">
        <f t="shared" ref="D51" si="3">D53</f>
        <v>65400</v>
      </c>
      <c r="E51" s="20">
        <f t="shared" ref="E51:E53" si="4">D51/C51*100</f>
        <v>100</v>
      </c>
      <c r="F51" s="2"/>
      <c r="G51" s="2"/>
    </row>
    <row r="52" spans="1:7">
      <c r="A52" s="71">
        <v>6030</v>
      </c>
      <c r="B52" s="26" t="s">
        <v>28</v>
      </c>
      <c r="C52" s="53">
        <f>C53</f>
        <v>65400</v>
      </c>
      <c r="D52" s="53">
        <f>D53</f>
        <v>65400</v>
      </c>
      <c r="E52" s="20">
        <f t="shared" si="4"/>
        <v>100</v>
      </c>
      <c r="F52" s="2"/>
      <c r="G52" s="2"/>
    </row>
    <row r="53" spans="1:7" ht="31.5">
      <c r="A53" s="72">
        <v>3110</v>
      </c>
      <c r="B53" s="12" t="s">
        <v>81</v>
      </c>
      <c r="C53" s="52">
        <v>65400</v>
      </c>
      <c r="D53" s="52">
        <v>65400</v>
      </c>
      <c r="E53" s="62">
        <f t="shared" si="4"/>
        <v>100</v>
      </c>
      <c r="F53" s="2"/>
      <c r="G53" s="2"/>
    </row>
    <row r="54" spans="1:7">
      <c r="A54" s="73" t="s">
        <v>15</v>
      </c>
      <c r="B54" s="7" t="s">
        <v>30</v>
      </c>
      <c r="C54" s="54">
        <f>C55</f>
        <v>14200</v>
      </c>
      <c r="D54" s="54">
        <f>D55</f>
        <v>0</v>
      </c>
      <c r="E54" s="20">
        <f t="shared" si="0"/>
        <v>0</v>
      </c>
      <c r="F54" s="2"/>
      <c r="G54" s="2"/>
    </row>
    <row r="55" spans="1:7">
      <c r="A55" s="73" t="s">
        <v>71</v>
      </c>
      <c r="B55" s="7" t="s">
        <v>70</v>
      </c>
      <c r="C55" s="54">
        <f>C56</f>
        <v>14200</v>
      </c>
      <c r="D55" s="54">
        <f>D56</f>
        <v>0</v>
      </c>
      <c r="E55" s="20">
        <f t="shared" si="0"/>
        <v>0</v>
      </c>
      <c r="F55" s="2"/>
      <c r="G55" s="2"/>
    </row>
    <row r="56" spans="1:7">
      <c r="A56" s="71" t="s">
        <v>35</v>
      </c>
      <c r="B56" s="26" t="s">
        <v>36</v>
      </c>
      <c r="C56" s="51">
        <f>C59</f>
        <v>14200</v>
      </c>
      <c r="D56" s="51">
        <f>D59</f>
        <v>0</v>
      </c>
      <c r="E56" s="20">
        <f t="shared" si="0"/>
        <v>0</v>
      </c>
      <c r="F56" s="2"/>
      <c r="G56" s="2"/>
    </row>
    <row r="57" spans="1:7" hidden="1">
      <c r="A57" s="27">
        <v>9000</v>
      </c>
      <c r="B57" s="10" t="s">
        <v>32</v>
      </c>
      <c r="C57" s="32"/>
      <c r="D57" s="32">
        <f>D58</f>
        <v>0</v>
      </c>
      <c r="E57" s="20" t="e">
        <f t="shared" si="0"/>
        <v>#DIV/0!</v>
      </c>
      <c r="F57" s="2"/>
      <c r="G57" s="2"/>
    </row>
    <row r="58" spans="1:7" hidden="1">
      <c r="A58" s="72" t="s">
        <v>33</v>
      </c>
      <c r="B58" s="12" t="s">
        <v>34</v>
      </c>
      <c r="C58" s="55"/>
      <c r="D58" s="55">
        <v>0</v>
      </c>
      <c r="E58" s="20" t="e">
        <f t="shared" si="0"/>
        <v>#DIV/0!</v>
      </c>
      <c r="F58" s="2"/>
      <c r="G58" s="2"/>
    </row>
    <row r="59" spans="1:7">
      <c r="A59" s="64">
        <v>2240</v>
      </c>
      <c r="B59" s="11" t="s">
        <v>58</v>
      </c>
      <c r="C59" s="52">
        <v>14200</v>
      </c>
      <c r="D59" s="52">
        <v>0</v>
      </c>
      <c r="E59" s="62">
        <f t="shared" si="0"/>
        <v>0</v>
      </c>
      <c r="F59" s="2"/>
      <c r="G59" s="2"/>
    </row>
    <row r="60" spans="1:7">
      <c r="A60" s="69">
        <v>9000</v>
      </c>
      <c r="B60" s="60" t="s">
        <v>32</v>
      </c>
      <c r="C60" s="63">
        <f>C61</f>
        <v>284140</v>
      </c>
      <c r="D60" s="63">
        <f>D61</f>
        <v>284140</v>
      </c>
      <c r="E60" s="59">
        <v>0</v>
      </c>
      <c r="F60" s="2"/>
      <c r="G60" s="2"/>
    </row>
    <row r="61" spans="1:7">
      <c r="A61" s="69" t="s">
        <v>71</v>
      </c>
      <c r="B61" s="60" t="s">
        <v>70</v>
      </c>
      <c r="C61" s="63">
        <f>C62+C64</f>
        <v>284140</v>
      </c>
      <c r="D61" s="63">
        <f>D62+D64</f>
        <v>284140</v>
      </c>
      <c r="E61" s="59">
        <v>0</v>
      </c>
      <c r="F61" s="2"/>
      <c r="G61" s="2"/>
    </row>
    <row r="62" spans="1:7">
      <c r="A62" s="28">
        <v>9770</v>
      </c>
      <c r="B62" s="24" t="s">
        <v>34</v>
      </c>
      <c r="C62" s="53">
        <f>C63</f>
        <v>234140</v>
      </c>
      <c r="D62" s="53">
        <f>D63</f>
        <v>234140</v>
      </c>
      <c r="E62" s="20">
        <f>D62/C62*100</f>
        <v>100</v>
      </c>
      <c r="F62" s="2"/>
      <c r="G62" s="2"/>
    </row>
    <row r="63" spans="1:7" ht="31.5">
      <c r="A63" s="64">
        <v>3220</v>
      </c>
      <c r="B63" s="11" t="s">
        <v>91</v>
      </c>
      <c r="C63" s="52">
        <v>234140</v>
      </c>
      <c r="D63" s="52">
        <v>234140</v>
      </c>
      <c r="E63" s="62">
        <f t="shared" ref="E63:E65" si="5">D63/C63*100</f>
        <v>100</v>
      </c>
      <c r="F63" s="2"/>
      <c r="G63" s="2"/>
    </row>
    <row r="64" spans="1:7" ht="47.25">
      <c r="A64" s="28">
        <v>9800</v>
      </c>
      <c r="B64" s="24" t="s">
        <v>87</v>
      </c>
      <c r="C64" s="53">
        <f>C65</f>
        <v>50000</v>
      </c>
      <c r="D64" s="53">
        <f>D65</f>
        <v>50000</v>
      </c>
      <c r="E64" s="20">
        <f t="shared" si="5"/>
        <v>100</v>
      </c>
      <c r="F64" s="2"/>
      <c r="G64" s="2"/>
    </row>
    <row r="65" spans="1:7" ht="31.5">
      <c r="A65" s="64">
        <v>3220</v>
      </c>
      <c r="B65" s="11" t="s">
        <v>91</v>
      </c>
      <c r="C65" s="52">
        <v>50000</v>
      </c>
      <c r="D65" s="52">
        <v>50000</v>
      </c>
      <c r="E65" s="20">
        <f t="shared" si="5"/>
        <v>100</v>
      </c>
      <c r="F65" s="2"/>
      <c r="G65" s="2"/>
    </row>
    <row r="66" spans="1:7">
      <c r="A66" s="17" t="s">
        <v>16</v>
      </c>
      <c r="B66" s="18" t="s">
        <v>20</v>
      </c>
      <c r="C66" s="42">
        <f>C12+C25+C47+C54+C60+C51+C18</f>
        <v>5422241.3100000005</v>
      </c>
      <c r="D66" s="42">
        <f>D12+D25+D47+D54+D60+D51+D18</f>
        <v>5330132.7300000004</v>
      </c>
      <c r="E66" s="58">
        <f>D66/C66*100</f>
        <v>98.301282168498687</v>
      </c>
      <c r="F66" s="2"/>
      <c r="G66" s="2"/>
    </row>
    <row r="70" spans="1:7" ht="18.75">
      <c r="A70" s="74" t="s">
        <v>113</v>
      </c>
      <c r="B70" s="74"/>
      <c r="C70" s="21"/>
      <c r="D70" s="13" t="s">
        <v>114</v>
      </c>
    </row>
    <row r="71" spans="1:7" ht="18.75">
      <c r="A71" s="74"/>
      <c r="B71" s="74"/>
      <c r="C71" s="23"/>
      <c r="D71" s="6"/>
    </row>
  </sheetData>
  <mergeCells count="12">
    <mergeCell ref="A71:B71"/>
    <mergeCell ref="A70:B70"/>
    <mergeCell ref="D1:E3"/>
    <mergeCell ref="A4:E4"/>
    <mergeCell ref="A5:E5"/>
    <mergeCell ref="A6:E6"/>
    <mergeCell ref="A7:E7"/>
    <mergeCell ref="A9:A10"/>
    <mergeCell ref="B9:B10"/>
    <mergeCell ref="D9:D10"/>
    <mergeCell ref="E9:E10"/>
    <mergeCell ref="C9:C10"/>
  </mergeCells>
  <pageMargins left="1.1811023622047243" right="0.39370078740157483" top="0.78740157480314965" bottom="0.78740157480314965" header="0.31496062992125984" footer="0.31496062992125984"/>
  <pageSetup paperSize="9" scale="71" fitToHeight="2" orientation="portrait"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дод 3</vt:lpstr>
      <vt:lpstr>дод 4</vt:lpstr>
      <vt:lpstr>'дод 3'!Область_печати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Microsoft</cp:lastModifiedBy>
  <cp:lastPrinted>2026-02-24T07:49:21Z</cp:lastPrinted>
  <dcterms:created xsi:type="dcterms:W3CDTF">2018-01-22T07:37:12Z</dcterms:created>
  <dcterms:modified xsi:type="dcterms:W3CDTF">2026-02-24T07:49:28Z</dcterms:modified>
</cp:coreProperties>
</file>