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9425" windowHeight="11025"/>
  </bookViews>
  <sheets>
    <sheet name="дод 3" sheetId="1" r:id="rId1"/>
    <sheet name="дод 4" sheetId="2" r:id="rId2"/>
  </sheets>
  <definedNames>
    <definedName name="_xlnm.Print_Area" localSheetId="0">'дод 3'!$A$2:$F$173</definedName>
  </definedNames>
  <calcPr calcId="125725"/>
</workbook>
</file>

<file path=xl/calcChain.xml><?xml version="1.0" encoding="utf-8"?>
<calcChain xmlns="http://schemas.openxmlformats.org/spreadsheetml/2006/main">
  <c r="E35" i="2"/>
  <c r="E36"/>
  <c r="D35"/>
  <c r="C35"/>
  <c r="E33"/>
  <c r="E34"/>
  <c r="D33"/>
  <c r="C33"/>
  <c r="E49"/>
  <c r="D48"/>
  <c r="D47" s="1"/>
  <c r="D46" s="1"/>
  <c r="C48"/>
  <c r="E45"/>
  <c r="C41"/>
  <c r="D41"/>
  <c r="E43"/>
  <c r="E44"/>
  <c r="D146" i="1"/>
  <c r="E146"/>
  <c r="C146"/>
  <c r="F147"/>
  <c r="D15"/>
  <c r="E15"/>
  <c r="C15"/>
  <c r="D34"/>
  <c r="E34"/>
  <c r="F34"/>
  <c r="C34"/>
  <c r="F33"/>
  <c r="F35"/>
  <c r="D35"/>
  <c r="E35"/>
  <c r="C35"/>
  <c r="F37"/>
  <c r="F38"/>
  <c r="F36"/>
  <c r="D47"/>
  <c r="E47"/>
  <c r="C47"/>
  <c r="F101"/>
  <c r="F100"/>
  <c r="E100"/>
  <c r="C100"/>
  <c r="F18"/>
  <c r="F19"/>
  <c r="F20"/>
  <c r="F21"/>
  <c r="F22"/>
  <c r="F23"/>
  <c r="F24"/>
  <c r="F25"/>
  <c r="F26"/>
  <c r="F27"/>
  <c r="F30"/>
  <c r="F31"/>
  <c r="F32"/>
  <c r="F40"/>
  <c r="F41"/>
  <c r="F42"/>
  <c r="F43"/>
  <c r="F44"/>
  <c r="F45"/>
  <c r="F46"/>
  <c r="F50"/>
  <c r="F51"/>
  <c r="F52"/>
  <c r="F53"/>
  <c r="F54"/>
  <c r="F55"/>
  <c r="F56"/>
  <c r="F57"/>
  <c r="F58"/>
  <c r="F59"/>
  <c r="F61"/>
  <c r="F62"/>
  <c r="F63"/>
  <c r="F64"/>
  <c r="F65"/>
  <c r="F66"/>
  <c r="F67"/>
  <c r="F68"/>
  <c r="F69"/>
  <c r="F70"/>
  <c r="F71"/>
  <c r="F72"/>
  <c r="F74"/>
  <c r="F75"/>
  <c r="F76"/>
  <c r="F77"/>
  <c r="F78"/>
  <c r="F80"/>
  <c r="F81"/>
  <c r="F82"/>
  <c r="F83"/>
  <c r="F84"/>
  <c r="F85"/>
  <c r="F86"/>
  <c r="F88"/>
  <c r="F89"/>
  <c r="F90"/>
  <c r="F91"/>
  <c r="F92"/>
  <c r="F93"/>
  <c r="F95"/>
  <c r="F96"/>
  <c r="F98"/>
  <c r="F99"/>
  <c r="F106"/>
  <c r="F108"/>
  <c r="F110"/>
  <c r="F111"/>
  <c r="F112"/>
  <c r="F113"/>
  <c r="F114"/>
  <c r="F115"/>
  <c r="F117"/>
  <c r="F118"/>
  <c r="F119"/>
  <c r="F120"/>
  <c r="F121"/>
  <c r="F125"/>
  <c r="F126"/>
  <c r="F127"/>
  <c r="F128"/>
  <c r="F129"/>
  <c r="F130"/>
  <c r="F131"/>
  <c r="F133"/>
  <c r="F134"/>
  <c r="F135"/>
  <c r="F136"/>
  <c r="F139"/>
  <c r="F140"/>
  <c r="F142"/>
  <c r="F143"/>
  <c r="F148"/>
  <c r="F149"/>
  <c r="F150"/>
  <c r="F151"/>
  <c r="F152"/>
  <c r="F153"/>
  <c r="F154"/>
  <c r="F155"/>
  <c r="F156"/>
  <c r="F157"/>
  <c r="F158"/>
  <c r="F159"/>
  <c r="F160"/>
  <c r="F164"/>
  <c r="F165"/>
  <c r="F166"/>
  <c r="E48" i="2" l="1"/>
  <c r="C47"/>
  <c r="F146" i="1"/>
  <c r="D155"/>
  <c r="E47" i="2" l="1"/>
  <c r="C46"/>
  <c r="E46" s="1"/>
  <c r="D151" i="1"/>
  <c r="E151"/>
  <c r="C151"/>
  <c r="D149"/>
  <c r="C149"/>
  <c r="E149"/>
  <c r="D141"/>
  <c r="E141"/>
  <c r="C141"/>
  <c r="D116"/>
  <c r="E116"/>
  <c r="F116" s="1"/>
  <c r="C116"/>
  <c r="D79"/>
  <c r="E79"/>
  <c r="C79"/>
  <c r="F141" l="1"/>
  <c r="F79"/>
  <c r="E17"/>
  <c r="D17"/>
  <c r="C17"/>
  <c r="D18" i="2"/>
  <c r="C18"/>
  <c r="C17" s="1"/>
  <c r="D29"/>
  <c r="E52"/>
  <c r="E53"/>
  <c r="E21"/>
  <c r="E32"/>
  <c r="C29"/>
  <c r="D22" l="1"/>
  <c r="D23"/>
  <c r="C23"/>
  <c r="C22"/>
  <c r="F17" i="1"/>
  <c r="D94"/>
  <c r="E94"/>
  <c r="C94"/>
  <c r="D24" i="2"/>
  <c r="C24"/>
  <c r="E28"/>
  <c r="E41"/>
  <c r="E40"/>
  <c r="E42"/>
  <c r="E31"/>
  <c r="D39"/>
  <c r="C39"/>
  <c r="D70"/>
  <c r="C70"/>
  <c r="E69"/>
  <c r="E71"/>
  <c r="D68"/>
  <c r="D67" s="1"/>
  <c r="D66" s="1"/>
  <c r="C68"/>
  <c r="C67" s="1"/>
  <c r="C66" s="1"/>
  <c r="E25"/>
  <c r="E27"/>
  <c r="D17"/>
  <c r="D56"/>
  <c r="E59"/>
  <c r="C58"/>
  <c r="C57" s="1"/>
  <c r="D62"/>
  <c r="D61" s="1"/>
  <c r="D60" s="1"/>
  <c r="C62"/>
  <c r="E20"/>
  <c r="D135" i="1"/>
  <c r="E135"/>
  <c r="C135"/>
  <c r="D165"/>
  <c r="E165"/>
  <c r="C165"/>
  <c r="E120"/>
  <c r="E119" s="1"/>
  <c r="C119"/>
  <c r="D159"/>
  <c r="D158" s="1"/>
  <c r="D157" s="1"/>
  <c r="E159"/>
  <c r="E158" s="1"/>
  <c r="E157" s="1"/>
  <c r="C159"/>
  <c r="C158" s="1"/>
  <c r="C157" s="1"/>
  <c r="C72" i="2" l="1"/>
  <c r="E39"/>
  <c r="F94" i="1"/>
  <c r="D72" i="2"/>
  <c r="E70"/>
  <c r="E68"/>
  <c r="E24"/>
  <c r="C56"/>
  <c r="E56" s="1"/>
  <c r="E57"/>
  <c r="E58"/>
  <c r="D145" i="1"/>
  <c r="E145"/>
  <c r="C145"/>
  <c r="D97"/>
  <c r="E97"/>
  <c r="C97"/>
  <c r="E39"/>
  <c r="F39" s="1"/>
  <c r="D39"/>
  <c r="C39"/>
  <c r="D29"/>
  <c r="E29"/>
  <c r="C29"/>
  <c r="E17" i="2"/>
  <c r="E18"/>
  <c r="E19"/>
  <c r="E26"/>
  <c r="E30"/>
  <c r="E55"/>
  <c r="E62"/>
  <c r="E64"/>
  <c r="E65"/>
  <c r="C61"/>
  <c r="C60" s="1"/>
  <c r="C16"/>
  <c r="C54"/>
  <c r="D54"/>
  <c r="D50" s="1"/>
  <c r="F145" i="1" l="1"/>
  <c r="F97"/>
  <c r="F29"/>
  <c r="C51" i="2"/>
  <c r="C50"/>
  <c r="C144" i="1"/>
  <c r="D144"/>
  <c r="E60" i="2"/>
  <c r="E54"/>
  <c r="D51"/>
  <c r="E29"/>
  <c r="E23"/>
  <c r="E61"/>
  <c r="D124" i="1"/>
  <c r="D49"/>
  <c r="E49"/>
  <c r="C49"/>
  <c r="D92"/>
  <c r="E92"/>
  <c r="C92"/>
  <c r="C87"/>
  <c r="C76"/>
  <c r="C73"/>
  <c r="C60"/>
  <c r="E107"/>
  <c r="F107" s="1"/>
  <c r="D107"/>
  <c r="C107"/>
  <c r="E105"/>
  <c r="F105" s="1"/>
  <c r="D105"/>
  <c r="C105"/>
  <c r="F49" l="1"/>
  <c r="E51" i="2"/>
  <c r="E144" i="1"/>
  <c r="F144" s="1"/>
  <c r="E22" i="2"/>
  <c r="C48" i="1" l="1"/>
  <c r="E114"/>
  <c r="D114"/>
  <c r="C114"/>
  <c r="D76"/>
  <c r="E76"/>
  <c r="C28"/>
  <c r="D60"/>
  <c r="D73"/>
  <c r="E87"/>
  <c r="F87" s="1"/>
  <c r="D87"/>
  <c r="E109"/>
  <c r="D109"/>
  <c r="C109"/>
  <c r="C16"/>
  <c r="E163"/>
  <c r="D163"/>
  <c r="D162" s="1"/>
  <c r="C163"/>
  <c r="C162" s="1"/>
  <c r="E155"/>
  <c r="C155"/>
  <c r="C153" s="1"/>
  <c r="F109" l="1"/>
  <c r="E162"/>
  <c r="F162" s="1"/>
  <c r="F163"/>
  <c r="D48"/>
  <c r="E50" i="2" l="1"/>
  <c r="D161" i="1"/>
  <c r="E161"/>
  <c r="F161" s="1"/>
  <c r="C161"/>
  <c r="D28"/>
  <c r="E28"/>
  <c r="F15" l="1"/>
  <c r="F28"/>
  <c r="D132"/>
  <c r="E132"/>
  <c r="C132"/>
  <c r="F132" s="1"/>
  <c r="C138" l="1"/>
  <c r="C137"/>
  <c r="D153" l="1"/>
  <c r="E153"/>
  <c r="E124"/>
  <c r="E122" s="1"/>
  <c r="C124"/>
  <c r="E111"/>
  <c r="E104" s="1"/>
  <c r="D111"/>
  <c r="C111"/>
  <c r="E73"/>
  <c r="F73" s="1"/>
  <c r="E60"/>
  <c r="F60" s="1"/>
  <c r="F104" l="1"/>
  <c r="F124"/>
  <c r="E137"/>
  <c r="F137" s="1"/>
  <c r="E138"/>
  <c r="F138" s="1"/>
  <c r="D137"/>
  <c r="D138"/>
  <c r="E123"/>
  <c r="C104"/>
  <c r="C103"/>
  <c r="D103"/>
  <c r="D104"/>
  <c r="D122"/>
  <c r="C122"/>
  <c r="F122" s="1"/>
  <c r="E103"/>
  <c r="F103" l="1"/>
  <c r="E48"/>
  <c r="F48" s="1"/>
  <c r="F47"/>
  <c r="D167"/>
  <c r="C167"/>
  <c r="D123"/>
  <c r="C123"/>
  <c r="F123" s="1"/>
  <c r="E16" l="1"/>
  <c r="F16" s="1"/>
  <c r="D16"/>
  <c r="D63" i="2" l="1"/>
  <c r="D16"/>
  <c r="E16" l="1"/>
  <c r="E72"/>
  <c r="E63"/>
  <c r="E167" i="1"/>
  <c r="F167" s="1"/>
</calcChain>
</file>

<file path=xl/sharedStrings.xml><?xml version="1.0" encoding="utf-8"?>
<sst xmlns="http://schemas.openxmlformats.org/spreadsheetml/2006/main" count="281" uniqueCount="122">
  <si>
    <t>Код</t>
  </si>
  <si>
    <t>Показник</t>
  </si>
  <si>
    <t>0100</t>
  </si>
  <si>
    <t>Державне управління</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</si>
  <si>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</si>
  <si>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1000</t>
  </si>
  <si>
    <t>Освіта</t>
  </si>
  <si>
    <t>1010</t>
  </si>
  <si>
    <t>3000</t>
  </si>
  <si>
    <t>Соціальний захист та соціальне забезпечення</t>
  </si>
  <si>
    <t>Організація та проведення громадських робіт</t>
  </si>
  <si>
    <t>4000</t>
  </si>
  <si>
    <t>4060</t>
  </si>
  <si>
    <t>6000</t>
  </si>
  <si>
    <t>Житлово-комунальне господарство</t>
  </si>
  <si>
    <t>8000</t>
  </si>
  <si>
    <t xml:space="preserve"> </t>
  </si>
  <si>
    <t xml:space="preserve">РАЗОМ ПО ЗАГАЛЬНОМУ ФОНДУ </t>
  </si>
  <si>
    <t>РАЗОМ ПО СПЕЦІАЛЬНОМУ ФОНДУ</t>
  </si>
  <si>
    <t>0150</t>
  </si>
  <si>
    <t>Надання дошкільної освіти</t>
  </si>
  <si>
    <t>3242</t>
  </si>
  <si>
    <t>Інші заходи у сфері соціального захисту і соціального забезпечення</t>
  </si>
  <si>
    <t>Культура i мистецтво</t>
  </si>
  <si>
    <t>Забезпечення діяльності палаців i будинків культури, клубів, центрів дозвілля та iнших клубних закладів</t>
  </si>
  <si>
    <t>6030</t>
  </si>
  <si>
    <t>Організація благоустрою населених пунктів</t>
  </si>
  <si>
    <t>7000</t>
  </si>
  <si>
    <t>Економічна діяльність</t>
  </si>
  <si>
    <t>Інша діяльність</t>
  </si>
  <si>
    <t>9000</t>
  </si>
  <si>
    <t>Міжбюджетні трансферти</t>
  </si>
  <si>
    <t>9770</t>
  </si>
  <si>
    <t>Інші субвенції з місцевого бюджету</t>
  </si>
  <si>
    <t>8340</t>
  </si>
  <si>
    <t>Природоохоронні заходи за рахунок цільових фондів</t>
  </si>
  <si>
    <t>8110</t>
  </si>
  <si>
    <t>Заходи із запобігання та ліквідації надзвичайних ситуацій та наслідків стихійного лиха</t>
  </si>
  <si>
    <t>Інші програми та заходи у сфері освіти</t>
  </si>
  <si>
    <t>Компенсаційні виплати за пільговий проїзд окремих категорій громадян на залізничному транспорті</t>
  </si>
  <si>
    <t>Внески до статутного капіталу суб’єктів господарювання</t>
  </si>
  <si>
    <t>1070</t>
  </si>
  <si>
    <t>Надання позашкільної освіти закладами позашкільної освіти, заходи із позашкільної роботи з дітьми</t>
  </si>
  <si>
    <t>Забезпечення діяльності інших закладів у сфері освіти</t>
  </si>
  <si>
    <t>0160</t>
  </si>
  <si>
    <t>Керівництво і управління у відповідній сфері у містах (місті Києві), селищах, селах, територіальних громадах</t>
  </si>
  <si>
    <t>Пільгове медичне обслуговування осіб, які постраждали внаслідок Чорнобильської катастрофи</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</si>
  <si>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</si>
  <si>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1021</t>
  </si>
  <si>
    <t>Надання загальної середньої освіти закладами загальної середньої освіти (за рахунок коштів місцевого бюджету)</t>
  </si>
  <si>
    <t>1031</t>
  </si>
  <si>
    <t xml:space="preserve">Надання загальної середньої освіти закладами загальної середньої освіти </t>
  </si>
  <si>
    <t>про виконання бюджету Вишнівської селищної територіальної громади</t>
  </si>
  <si>
    <t>План на рік з урахуванням змін</t>
  </si>
  <si>
    <t>План на вказаний період з урахуванням змін</t>
  </si>
  <si>
    <t>Касові видатки за вказаний період</t>
  </si>
  <si>
    <t>Заробітна плата</t>
  </si>
  <si>
    <t>Нарахування на оплату праці</t>
  </si>
  <si>
    <t>Предмети, матеріали, обладнання та інвентар</t>
  </si>
  <si>
    <t>Оплата послуг (крім комунальних)</t>
  </si>
  <si>
    <t>Оплата електроенергії</t>
  </si>
  <si>
    <t>Оплата природного газу</t>
  </si>
  <si>
    <t>Інші поточні видатки</t>
  </si>
  <si>
    <t>Продукти харчування</t>
  </si>
  <si>
    <t>Оплата водопостачання та водовідведення</t>
  </si>
  <si>
    <t>Оплата теплопостачання</t>
  </si>
  <si>
    <t>Інші виплати населенню</t>
  </si>
  <si>
    <t>Поточні трансферти органам державного управління інших рівнів</t>
  </si>
  <si>
    <t>Капітальні трансферти підприємствам (установам, організаціям)</t>
  </si>
  <si>
    <t>Забезпечення діяльності бібліотек</t>
  </si>
  <si>
    <t>ЗВІТ</t>
  </si>
  <si>
    <t>Видатки на відрядження</t>
  </si>
  <si>
    <t>Виконавчий комітет Вишнівської селищної ради</t>
  </si>
  <si>
    <t>02</t>
  </si>
  <si>
    <t>Відділ ОКМС Вишнівської селищної ради</t>
  </si>
  <si>
    <t>06</t>
  </si>
  <si>
    <t>Фінансовий відділ Вишнівської селищної ради</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</si>
  <si>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</si>
  <si>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Інші заходи в галузі культури і мистецтва</t>
  </si>
  <si>
    <t>Видатки, пов"язані з наданням підтримки внутрішньо переміщенним та/або евакуйованим особам у зв"язку із введенням воєного стану</t>
  </si>
  <si>
    <t>Оплата інших енергоносіїв та інших комунальних послуг</t>
  </si>
  <si>
    <t>Окремі заходи по реалізації державних (регіональних) прграм, не віднесені до заходів розвитку</t>
  </si>
  <si>
    <t>Придбання обладнання і предметів довгострокового користування</t>
  </si>
  <si>
    <t xml:space="preserve">Надання загальної середньої освіти закладами загальної середньої освіти  за рахунок освітньої субвенції </t>
  </si>
  <si>
    <t>Здійснення заходів із землеустрою</t>
  </si>
  <si>
    <t>Дослідження і розробки, окремі заходи розвитку по реалізації державних (регіональних) програм</t>
  </si>
  <si>
    <t>Резервний фонд місцевого бюджету</t>
  </si>
  <si>
    <t>Нерозподілені видатки</t>
  </si>
  <si>
    <t>Субвенція з місцевого бюджету державному бюджету на виконання програм соціально-економічного розвитку регіонів</t>
  </si>
  <si>
    <t>Будівництво освітніх установ та закладів</t>
  </si>
  <si>
    <t>Реконструкція та реставрація інших об'єктів</t>
  </si>
  <si>
    <t>(за видатками загального фонду)</t>
  </si>
  <si>
    <t>(за видатками спеціального фонду)</t>
  </si>
  <si>
    <t>% виконання до річного плану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</si>
  <si>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</si>
  <si>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</si>
  <si>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Капітальні трансферти органам державного управління інших рівнів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</si>
  <si>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</si>
  <si>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</si>
  <si>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</si>
  <si>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Утримання  та розвиток автомобільних доріг та дорожньої інфраструктури за рахунок коштів місцевого бюджету</t>
  </si>
  <si>
    <t>Інша діяльність, пов'язана з експлуатацією об'єктів житлово-комунального господарства</t>
  </si>
  <si>
    <t>Будівництво інших об’єктів комунальної власності</t>
  </si>
  <si>
    <t>Капітальне будівництво (придбання) інших об’єктів</t>
  </si>
  <si>
    <t>Інші заходи, пов’язані з економічною діяльністю</t>
  </si>
  <si>
    <t>Секретар селищної ради</t>
  </si>
  <si>
    <t>Світлана ФЕДАН</t>
  </si>
  <si>
    <t>грн.</t>
  </si>
  <si>
    <t>за 2024 рік</t>
  </si>
  <si>
    <t xml:space="preserve">Касові видатки </t>
  </si>
  <si>
    <t>% виконання                      за 2024 рік</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</si>
  <si>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</si>
  <si>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Служба у Справах дітей Вишнівської селищної ради</t>
  </si>
  <si>
    <t>09</t>
  </si>
  <si>
    <t>Культура і мистецтво</t>
  </si>
  <si>
    <t>Забезпечення діяльності біліотек</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</si>
  <si>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</si>
  <si>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</si>
  <si>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</si>
  <si>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0611182</t>
  </si>
  <si>
    <t xml:space="preserve">Додаток 4
до рішення сесії Вишнівської селищної ради №1297-44/VIII                                            від 24 січня 2025 року
</t>
  </si>
  <si>
    <t xml:space="preserve">Додаток 3
до рішення сесії Вишнівської селищної ради №1297-44/VIII від 24 січня 2025 року
</t>
  </si>
</sst>
</file>

<file path=xl/styles.xml><?xml version="1.0" encoding="utf-8"?>
<styleSheet xmlns="http://schemas.openxmlformats.org/spreadsheetml/2006/main">
  <numFmts count="3">
    <numFmt numFmtId="164" formatCode="#0.0"/>
    <numFmt numFmtId="165" formatCode="0.0"/>
    <numFmt numFmtId="166" formatCode="#0.00"/>
  </numFmts>
  <fonts count="20">
    <font>
      <sz val="11"/>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b/>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12"/>
      <color theme="1"/>
      <name val="Calibri"/>
      <family val="2"/>
      <charset val="204"/>
      <scheme val="minor"/>
    </font>
    <font>
      <sz val="14"/>
      <color theme="1"/>
      <name val="Times New Roman"/>
      <family val="1"/>
      <charset val="204"/>
    </font>
    <font>
      <b/>
      <sz val="14"/>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3" tint="0.79998168889431442"/>
        <bgColor indexed="64"/>
      </patternFill>
    </fill>
    <fill>
      <patternFill patternType="solid">
        <fgColor rgb="FF66FFFF"/>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2">
    <xf numFmtId="0" fontId="0"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8"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cellStyleXfs>
  <cellXfs count="89">
    <xf numFmtId="0" fontId="0" fillId="0" borderId="0" xfId="0"/>
    <xf numFmtId="0" fontId="13" fillId="0" borderId="0" xfId="0" applyFont="1" applyAlignment="1">
      <alignment horizontal="center"/>
    </xf>
    <xf numFmtId="2" fontId="0" fillId="0" borderId="0" xfId="0" applyNumberFormat="1"/>
    <xf numFmtId="0" fontId="17" fillId="0" borderId="0" xfId="0" applyFont="1"/>
    <xf numFmtId="0" fontId="0" fillId="2" borderId="0" xfId="0" applyFill="1"/>
    <xf numFmtId="0" fontId="16" fillId="0" borderId="0" xfId="0" applyFont="1"/>
    <xf numFmtId="2" fontId="16" fillId="0" borderId="0" xfId="0" applyNumberFormat="1" applyFont="1"/>
    <xf numFmtId="0" fontId="15" fillId="3" borderId="2" xfId="20" applyFont="1" applyFill="1" applyBorder="1" applyAlignment="1">
      <alignment vertical="center" wrapText="1"/>
    </xf>
    <xf numFmtId="0" fontId="0" fillId="0" borderId="0" xfId="0"/>
    <xf numFmtId="0" fontId="17" fillId="0" borderId="0" xfId="0" applyFont="1"/>
    <xf numFmtId="0" fontId="15" fillId="3" borderId="2" xfId="1" quotePrefix="1" applyFont="1" applyFill="1" applyBorder="1" applyAlignment="1">
      <alignment vertical="center" wrapText="1"/>
    </xf>
    <xf numFmtId="0" fontId="15" fillId="3" borderId="2" xfId="1" applyFont="1" applyFill="1" applyBorder="1" applyAlignment="1">
      <alignment vertical="center" wrapText="1"/>
    </xf>
    <xf numFmtId="0" fontId="16" fillId="0" borderId="2" xfId="1" applyFont="1" applyBorder="1" applyAlignment="1">
      <alignment vertical="center" wrapText="1"/>
    </xf>
    <xf numFmtId="0" fontId="16" fillId="0" borderId="2" xfId="1" quotePrefix="1" applyFont="1" applyBorder="1" applyAlignment="1">
      <alignment horizontal="left" vertical="center" wrapText="1"/>
    </xf>
    <xf numFmtId="0" fontId="15" fillId="3" borderId="2" xfId="1" quotePrefix="1" applyFont="1" applyFill="1" applyBorder="1" applyAlignment="1">
      <alignment horizontal="left" vertical="center" wrapText="1"/>
    </xf>
    <xf numFmtId="0" fontId="16" fillId="0" borderId="2" xfId="40" quotePrefix="1" applyFont="1" applyBorder="1" applyAlignment="1">
      <alignment vertical="center" wrapText="1"/>
    </xf>
    <xf numFmtId="0" fontId="16" fillId="0" borderId="2" xfId="40" applyFont="1" applyBorder="1" applyAlignment="1">
      <alignment vertical="center" wrapText="1"/>
    </xf>
    <xf numFmtId="0" fontId="15" fillId="3" borderId="2" xfId="20" quotePrefix="1" applyFont="1" applyFill="1" applyBorder="1" applyAlignment="1">
      <alignment vertical="center" wrapText="1"/>
    </xf>
    <xf numFmtId="0" fontId="18" fillId="0" borderId="0" xfId="0" applyFont="1" applyAlignment="1">
      <alignment horizontal="center"/>
    </xf>
    <xf numFmtId="0" fontId="18" fillId="0" borderId="0" xfId="0" applyFont="1"/>
    <xf numFmtId="0" fontId="16" fillId="0" borderId="2" xfId="40" quotePrefix="1" applyFont="1" applyBorder="1" applyAlignment="1">
      <alignment horizontal="left" vertical="center" wrapText="1"/>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wrapText="1"/>
    </xf>
    <xf numFmtId="0" fontId="15" fillId="4" borderId="2" xfId="0" quotePrefix="1" applyFont="1" applyFill="1" applyBorder="1" applyAlignment="1">
      <alignment vertical="center" wrapText="1"/>
    </xf>
    <xf numFmtId="0" fontId="15" fillId="4" borderId="2" xfId="0" applyFont="1" applyFill="1" applyBorder="1" applyAlignment="1">
      <alignment vertical="center" wrapText="1"/>
    </xf>
    <xf numFmtId="0" fontId="16" fillId="0" borderId="0" xfId="0" applyFont="1" applyAlignment="1"/>
    <xf numFmtId="164" fontId="15" fillId="3" borderId="2" xfId="1" applyNumberFormat="1" applyFont="1" applyFill="1" applyBorder="1" applyAlignment="1">
      <alignment vertical="center" wrapText="1"/>
    </xf>
    <xf numFmtId="0" fontId="18" fillId="0" borderId="0" xfId="0" applyFont="1" applyAlignment="1">
      <alignment horizontal="left"/>
    </xf>
    <xf numFmtId="164" fontId="15" fillId="5" borderId="2" xfId="1" applyNumberFormat="1" applyFont="1" applyFill="1" applyBorder="1" applyAlignment="1">
      <alignment vertical="center" wrapText="1"/>
    </xf>
    <xf numFmtId="0" fontId="19" fillId="0" borderId="0" xfId="0" applyFont="1" applyBorder="1" applyAlignment="1">
      <alignment horizontal="center"/>
    </xf>
    <xf numFmtId="0" fontId="18" fillId="0" borderId="0" xfId="0" applyFont="1" applyAlignment="1"/>
    <xf numFmtId="0" fontId="15" fillId="0" borderId="2" xfId="1" quotePrefix="1" applyFont="1" applyBorder="1" applyAlignment="1">
      <alignment vertical="center" wrapText="1"/>
    </xf>
    <xf numFmtId="0" fontId="15" fillId="0" borderId="2" xfId="1" applyFont="1" applyBorder="1" applyAlignment="1">
      <alignment vertical="center" wrapText="1"/>
    </xf>
    <xf numFmtId="0" fontId="15" fillId="0" borderId="2" xfId="1" quotePrefix="1" applyFont="1" applyBorder="1" applyAlignment="1">
      <alignment horizontal="left" vertical="center" wrapText="1"/>
    </xf>
    <xf numFmtId="0" fontId="15" fillId="0" borderId="2" xfId="20" quotePrefix="1" applyFont="1" applyBorder="1" applyAlignment="1">
      <alignment horizontal="left" vertical="center" wrapText="1"/>
    </xf>
    <xf numFmtId="0" fontId="15" fillId="0" borderId="2" xfId="20" applyFont="1" applyBorder="1" applyAlignment="1">
      <alignment vertical="center" wrapText="1"/>
    </xf>
    <xf numFmtId="0" fontId="15" fillId="0" borderId="2" xfId="20" quotePrefix="1" applyFont="1" applyBorder="1" applyAlignment="1">
      <alignment vertical="center" wrapText="1"/>
    </xf>
    <xf numFmtId="0" fontId="15" fillId="0" borderId="2" xfId="40" quotePrefix="1" applyFont="1" applyBorder="1" applyAlignment="1">
      <alignment vertical="center" wrapText="1"/>
    </xf>
    <xf numFmtId="0" fontId="15" fillId="0" borderId="2" xfId="40" applyFont="1" applyBorder="1" applyAlignment="1">
      <alignment vertical="center" wrapText="1"/>
    </xf>
    <xf numFmtId="0" fontId="15" fillId="0" borderId="2" xfId="40" quotePrefix="1" applyFont="1" applyBorder="1" applyAlignment="1">
      <alignment horizontal="left" vertical="center" wrapText="1"/>
    </xf>
    <xf numFmtId="165" fontId="15" fillId="0" borderId="2" xfId="1" applyNumberFormat="1" applyFont="1" applyFill="1" applyBorder="1" applyAlignment="1">
      <alignment vertical="center" wrapText="1"/>
    </xf>
    <xf numFmtId="2" fontId="13" fillId="0" borderId="0" xfId="0" applyNumberFormat="1" applyFont="1"/>
    <xf numFmtId="0" fontId="13" fillId="0" borderId="0" xfId="0" applyFont="1"/>
    <xf numFmtId="0" fontId="15" fillId="0" borderId="1" xfId="1" applyFont="1" applyBorder="1" applyAlignment="1">
      <alignment vertical="center" wrapText="1"/>
    </xf>
    <xf numFmtId="0" fontId="15" fillId="0" borderId="2" xfId="1" applyFont="1" applyBorder="1" applyAlignment="1">
      <alignment vertical="top" wrapText="1"/>
    </xf>
    <xf numFmtId="0" fontId="15" fillId="5" borderId="2" xfId="1" applyFont="1" applyFill="1" applyBorder="1" applyAlignment="1">
      <alignment vertical="top" wrapText="1"/>
    </xf>
    <xf numFmtId="0" fontId="15" fillId="0" borderId="2" xfId="1" applyFont="1" applyFill="1" applyBorder="1" applyAlignment="1">
      <alignment vertical="center" wrapText="1"/>
    </xf>
    <xf numFmtId="0" fontId="15" fillId="0" borderId="2" xfId="1" quotePrefix="1" applyFont="1" applyFill="1" applyBorder="1" applyAlignment="1">
      <alignment horizontal="left" vertical="center" wrapText="1"/>
    </xf>
    <xf numFmtId="0" fontId="16" fillId="0" borderId="2" xfId="1" quotePrefix="1" applyFont="1" applyFill="1" applyBorder="1" applyAlignment="1">
      <alignment horizontal="left" vertical="center" wrapText="1"/>
    </xf>
    <xf numFmtId="0" fontId="16" fillId="0" borderId="2" xfId="1" applyFont="1" applyFill="1" applyBorder="1" applyAlignment="1">
      <alignment vertical="center" wrapText="1"/>
    </xf>
    <xf numFmtId="0" fontId="15" fillId="5" borderId="2" xfId="1" applyFont="1" applyFill="1" applyBorder="1" applyAlignment="1">
      <alignment vertical="center" wrapText="1"/>
    </xf>
    <xf numFmtId="0" fontId="15" fillId="5" borderId="2" xfId="1" quotePrefix="1" applyFont="1" applyFill="1" applyBorder="1" applyAlignment="1">
      <alignment horizontal="left" vertical="center" wrapText="1"/>
    </xf>
    <xf numFmtId="0" fontId="15" fillId="3" borderId="2" xfId="20" quotePrefix="1" applyFont="1" applyFill="1" applyBorder="1" applyAlignment="1">
      <alignment horizontal="left" vertical="center" wrapText="1"/>
    </xf>
    <xf numFmtId="0" fontId="15" fillId="5" borderId="2" xfId="1" quotePrefix="1" applyFont="1" applyFill="1" applyBorder="1" applyAlignment="1">
      <alignment horizontal="center" vertical="center" wrapText="1"/>
    </xf>
    <xf numFmtId="0" fontId="15" fillId="5" borderId="2" xfId="1" quotePrefix="1" applyFont="1" applyFill="1" applyBorder="1" applyAlignment="1">
      <alignment vertical="center" wrapText="1"/>
    </xf>
    <xf numFmtId="166" fontId="15" fillId="5" borderId="2" xfId="1" applyNumberFormat="1" applyFont="1" applyFill="1" applyBorder="1" applyAlignment="1">
      <alignment vertical="center" wrapText="1"/>
    </xf>
    <xf numFmtId="166" fontId="15" fillId="0" borderId="2" xfId="1" applyNumberFormat="1" applyFont="1" applyBorder="1" applyAlignment="1">
      <alignment vertical="center" wrapText="1"/>
    </xf>
    <xf numFmtId="166" fontId="16" fillId="0" borderId="2" xfId="39" applyNumberFormat="1" applyFont="1" applyBorder="1" applyAlignment="1">
      <alignment vertical="center" wrapText="1"/>
    </xf>
    <xf numFmtId="166" fontId="16" fillId="0" borderId="2" xfId="1" applyNumberFormat="1" applyFont="1" applyBorder="1" applyAlignment="1">
      <alignment vertical="center" wrapText="1"/>
    </xf>
    <xf numFmtId="166" fontId="15" fillId="0" borderId="2" xfId="1" applyNumberFormat="1" applyFont="1" applyFill="1" applyBorder="1" applyAlignment="1">
      <alignment vertical="center" wrapText="1"/>
    </xf>
    <xf numFmtId="166" fontId="15" fillId="0" borderId="2" xfId="39" applyNumberFormat="1" applyFont="1" applyBorder="1" applyAlignment="1">
      <alignment vertical="center" wrapText="1"/>
    </xf>
    <xf numFmtId="166" fontId="15" fillId="0" borderId="2" xfId="20" applyNumberFormat="1" applyFont="1" applyBorder="1" applyAlignment="1">
      <alignment vertical="center" wrapText="1"/>
    </xf>
    <xf numFmtId="166" fontId="16" fillId="0" borderId="2" xfId="20" applyNumberFormat="1" applyFont="1" applyBorder="1" applyAlignment="1">
      <alignment vertical="center" wrapText="1"/>
    </xf>
    <xf numFmtId="166" fontId="16" fillId="0" borderId="2" xfId="1" applyNumberFormat="1" applyFont="1" applyFill="1" applyBorder="1" applyAlignment="1">
      <alignment vertical="center" wrapText="1"/>
    </xf>
    <xf numFmtId="166" fontId="15" fillId="0" borderId="2" xfId="41" applyNumberFormat="1" applyFont="1" applyBorder="1" applyAlignment="1">
      <alignment vertical="center" wrapText="1"/>
    </xf>
    <xf numFmtId="166" fontId="16" fillId="0" borderId="2" xfId="41" applyNumberFormat="1" applyFont="1" applyBorder="1" applyAlignment="1">
      <alignment vertical="center" wrapText="1"/>
    </xf>
    <xf numFmtId="166" fontId="15" fillId="5" borderId="2" xfId="20" applyNumberFormat="1" applyFont="1" applyFill="1" applyBorder="1" applyAlignment="1">
      <alignment vertical="center" wrapText="1"/>
    </xf>
    <xf numFmtId="166" fontId="15" fillId="4" borderId="2" xfId="0" applyNumberFormat="1" applyFont="1" applyFill="1" applyBorder="1" applyAlignment="1">
      <alignment vertical="center" wrapText="1"/>
    </xf>
    <xf numFmtId="166" fontId="15" fillId="3" borderId="2" xfId="1" applyNumberFormat="1" applyFont="1" applyFill="1" applyBorder="1" applyAlignment="1">
      <alignment vertical="center" wrapText="1"/>
    </xf>
    <xf numFmtId="166" fontId="16" fillId="0" borderId="2" xfId="41" applyNumberFormat="1" applyFont="1" applyFill="1" applyBorder="1" applyAlignment="1">
      <alignment vertical="center" wrapText="1"/>
    </xf>
    <xf numFmtId="166" fontId="15" fillId="0" borderId="2" xfId="41" applyNumberFormat="1" applyFont="1" applyFill="1" applyBorder="1" applyAlignment="1">
      <alignment vertical="center" wrapText="1"/>
    </xf>
    <xf numFmtId="166" fontId="15" fillId="0" borderId="2" xfId="40" applyNumberFormat="1" applyFont="1" applyBorder="1" applyAlignment="1">
      <alignment vertical="center" wrapText="1"/>
    </xf>
    <xf numFmtId="166" fontId="16" fillId="0" borderId="2" xfId="40" applyNumberFormat="1" applyFont="1" applyFill="1" applyBorder="1" applyAlignment="1">
      <alignment vertical="center" wrapText="1"/>
    </xf>
    <xf numFmtId="166" fontId="15" fillId="0" borderId="2" xfId="40" applyNumberFormat="1" applyFont="1" applyFill="1" applyBorder="1" applyAlignment="1">
      <alignment vertical="center" wrapText="1"/>
    </xf>
    <xf numFmtId="166" fontId="15" fillId="3" borderId="2" xfId="20" applyNumberFormat="1" applyFont="1" applyFill="1" applyBorder="1" applyAlignment="1">
      <alignment vertical="center" wrapText="1"/>
    </xf>
    <xf numFmtId="166" fontId="16" fillId="0" borderId="2" xfId="40" applyNumberFormat="1" applyFont="1" applyBorder="1" applyAlignment="1">
      <alignment vertical="center" wrapText="1"/>
    </xf>
    <xf numFmtId="0" fontId="19" fillId="0" borderId="0" xfId="0" applyFont="1" applyBorder="1" applyAlignment="1">
      <alignment horizontal="center"/>
    </xf>
    <xf numFmtId="0" fontId="19" fillId="0" borderId="0" xfId="0" applyFont="1" applyBorder="1" applyAlignment="1">
      <alignment horizontal="right"/>
    </xf>
    <xf numFmtId="0" fontId="15" fillId="4" borderId="2" xfId="1" applyNumberFormat="1" applyFont="1" applyFill="1" applyBorder="1" applyAlignment="1">
      <alignment horizontal="center" vertical="center" wrapText="1"/>
    </xf>
    <xf numFmtId="2" fontId="0" fillId="0" borderId="0" xfId="0" applyNumberFormat="1" applyFont="1"/>
    <xf numFmtId="0" fontId="0" fillId="0" borderId="0" xfId="0" applyFont="1"/>
    <xf numFmtId="0" fontId="15" fillId="0" borderId="2" xfId="1" applyFont="1" applyBorder="1" applyAlignment="1">
      <alignment horizontal="left" vertical="center" wrapText="1"/>
    </xf>
    <xf numFmtId="0" fontId="18"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center"/>
    </xf>
    <xf numFmtId="0" fontId="15" fillId="4" borderId="4" xfId="0" quotePrefix="1" applyFont="1" applyFill="1" applyBorder="1" applyAlignment="1">
      <alignment horizontal="center" vertical="center" wrapText="1"/>
    </xf>
    <xf numFmtId="0" fontId="15" fillId="4" borderId="1" xfId="0" quotePrefix="1" applyFont="1" applyFill="1" applyBorder="1" applyAlignment="1">
      <alignment horizontal="center" vertical="center" wrapText="1"/>
    </xf>
    <xf numFmtId="0" fontId="19" fillId="0" borderId="0" xfId="0" applyFont="1" applyBorder="1" applyAlignment="1">
      <alignment horizontal="center"/>
    </xf>
    <xf numFmtId="0" fontId="15" fillId="0" borderId="2" xfId="0" applyFont="1" applyBorder="1" applyAlignment="1">
      <alignment horizontal="center" vertical="center" wrapText="1"/>
    </xf>
  </cellXfs>
  <cellStyles count="42">
    <cellStyle name="Обычный" xfId="0" builtinId="0"/>
    <cellStyle name="Обычный 10" xfId="19"/>
    <cellStyle name="Обычный 10 2" xfId="38"/>
    <cellStyle name="Обычный 11" xfId="20"/>
    <cellStyle name="Обычный 12" xfId="21"/>
    <cellStyle name="Обычный 13" xfId="39"/>
    <cellStyle name="Обычный 14" xfId="40"/>
    <cellStyle name="Обычный 15" xfId="41"/>
    <cellStyle name="Обычный 2" xfId="1"/>
    <cellStyle name="Обычный 2 2" xfId="6"/>
    <cellStyle name="Обычный 2 2 2" xfId="15"/>
    <cellStyle name="Обычный 2 2 2 2" xfId="34"/>
    <cellStyle name="Обычный 2 2 3" xfId="26"/>
    <cellStyle name="Обычный 2 3" xfId="11"/>
    <cellStyle name="Обычный 2 3 2" xfId="30"/>
    <cellStyle name="Обычный 2 4" xfId="22"/>
    <cellStyle name="Обычный 3" xfId="2"/>
    <cellStyle name="Обычный 3 2" xfId="7"/>
    <cellStyle name="Обычный 3 2 2" xfId="16"/>
    <cellStyle name="Обычный 3 2 2 2" xfId="35"/>
    <cellStyle name="Обычный 3 2 3" xfId="27"/>
    <cellStyle name="Обычный 3 3" xfId="12"/>
    <cellStyle name="Обычный 3 3 2" xfId="31"/>
    <cellStyle name="Обычный 3 4" xfId="23"/>
    <cellStyle name="Обычный 4" xfId="3"/>
    <cellStyle name="Обычный 4 2" xfId="8"/>
    <cellStyle name="Обычный 4 2 2" xfId="17"/>
    <cellStyle name="Обычный 4 2 2 2" xfId="36"/>
    <cellStyle name="Обычный 4 2 3" xfId="28"/>
    <cellStyle name="Обычный 4 3" xfId="13"/>
    <cellStyle name="Обычный 4 3 2" xfId="32"/>
    <cellStyle name="Обычный 4 4" xfId="24"/>
    <cellStyle name="Обычный 5" xfId="4"/>
    <cellStyle name="Обычный 5 2" xfId="14"/>
    <cellStyle name="Обычный 5 2 2" xfId="33"/>
    <cellStyle name="Обычный 5 3" xfId="25"/>
    <cellStyle name="Обычный 6" xfId="5"/>
    <cellStyle name="Обычный 7" xfId="9"/>
    <cellStyle name="Обычный 7 2" xfId="29"/>
    <cellStyle name="Обычный 8" xfId="10"/>
    <cellStyle name="Обычный 9" xfId="18"/>
    <cellStyle name="Обычный 9 2" xfId="37"/>
  </cellStyles>
  <dxfs count="0"/>
  <tableStyles count="0" defaultTableStyle="TableStyleMedium2" defaultPivotStyle="PivotStyleLight16"/>
  <colors>
    <mruColors>
      <color rgb="FF66FFFF"/>
      <color rgb="FF00FFFF"/>
      <color rgb="FF0099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72"/>
  <sheetViews>
    <sheetView tabSelected="1" view="pageBreakPreview" zoomScale="93" zoomScaleNormal="60" zoomScaleSheetLayoutView="93" workbookViewId="0">
      <selection activeCell="C5" sqref="C5"/>
    </sheetView>
  </sheetViews>
  <sheetFormatPr defaultRowHeight="15.75"/>
  <cols>
    <col min="1" max="1" width="10.7109375" style="3" customWidth="1"/>
    <col min="2" max="2" width="76.42578125" style="5" customWidth="1"/>
    <col min="3" max="3" width="20.7109375" style="5" customWidth="1"/>
    <col min="4" max="4" width="20.7109375" style="5" hidden="1" customWidth="1"/>
    <col min="5" max="6" width="20.7109375" style="5" customWidth="1"/>
    <col min="7" max="7" width="11.5703125" bestFit="1" customWidth="1"/>
  </cols>
  <sheetData>
    <row r="1" spans="1:8" s="8" customFormat="1">
      <c r="A1" s="9"/>
      <c r="B1" s="5"/>
      <c r="C1" s="5"/>
      <c r="D1" s="5"/>
      <c r="E1" s="5"/>
      <c r="F1" s="5"/>
    </row>
    <row r="2" spans="1:8">
      <c r="A2" s="25"/>
      <c r="B2" s="25"/>
      <c r="C2" s="25"/>
      <c r="D2" s="25"/>
      <c r="E2" s="83" t="s">
        <v>121</v>
      </c>
      <c r="F2" s="83"/>
    </row>
    <row r="3" spans="1:8">
      <c r="E3" s="83"/>
      <c r="F3" s="83"/>
    </row>
    <row r="4" spans="1:8" s="8" customFormat="1" ht="48" customHeight="1">
      <c r="A4" s="9"/>
      <c r="B4" s="5"/>
      <c r="C4" s="5"/>
      <c r="D4" s="5"/>
      <c r="E4" s="83"/>
      <c r="F4" s="83"/>
    </row>
    <row r="5" spans="1:8" s="8" customFormat="1" ht="18.75">
      <c r="A5" s="9"/>
      <c r="B5" s="5"/>
      <c r="C5" s="5"/>
      <c r="D5" s="5"/>
      <c r="E5" s="5"/>
      <c r="F5" s="18"/>
    </row>
    <row r="6" spans="1:8" s="8" customFormat="1" ht="18.75">
      <c r="A6" s="9"/>
      <c r="B6" s="5"/>
      <c r="C6" s="5"/>
      <c r="D6" s="5"/>
      <c r="E6" s="5"/>
      <c r="F6" s="18"/>
    </row>
    <row r="7" spans="1:8" ht="18.75">
      <c r="A7" s="84" t="s">
        <v>70</v>
      </c>
      <c r="B7" s="84"/>
      <c r="C7" s="84"/>
      <c r="D7" s="84"/>
      <c r="E7" s="84"/>
      <c r="F7" s="84"/>
    </row>
    <row r="8" spans="1:8" ht="18.75">
      <c r="A8" s="84" t="s">
        <v>52</v>
      </c>
      <c r="B8" s="84"/>
      <c r="C8" s="84"/>
      <c r="D8" s="84"/>
      <c r="E8" s="84"/>
      <c r="F8" s="84"/>
    </row>
    <row r="9" spans="1:8" s="8" customFormat="1" ht="18.75">
      <c r="A9" s="84" t="s">
        <v>108</v>
      </c>
      <c r="B9" s="84"/>
      <c r="C9" s="84"/>
      <c r="D9" s="84"/>
      <c r="E9" s="84"/>
      <c r="F9" s="84"/>
    </row>
    <row r="10" spans="1:8" ht="18.75">
      <c r="A10" s="87" t="s">
        <v>91</v>
      </c>
      <c r="B10" s="87"/>
      <c r="C10" s="87"/>
      <c r="D10" s="87"/>
      <c r="E10" s="87"/>
      <c r="F10" s="87"/>
    </row>
    <row r="11" spans="1:8" s="8" customFormat="1" ht="18.75">
      <c r="A11" s="29"/>
      <c r="B11" s="29"/>
      <c r="C11" s="29"/>
      <c r="D11" s="29"/>
      <c r="E11" s="29"/>
      <c r="F11" s="77" t="s">
        <v>107</v>
      </c>
    </row>
    <row r="12" spans="1:8" ht="15">
      <c r="A12" s="88" t="s">
        <v>0</v>
      </c>
      <c r="B12" s="88" t="s">
        <v>1</v>
      </c>
      <c r="C12" s="88" t="s">
        <v>53</v>
      </c>
      <c r="D12" s="88" t="s">
        <v>54</v>
      </c>
      <c r="E12" s="88" t="s">
        <v>109</v>
      </c>
      <c r="F12" s="88" t="s">
        <v>110</v>
      </c>
    </row>
    <row r="13" spans="1:8" s="1" customFormat="1" ht="39" customHeight="1">
      <c r="A13" s="88"/>
      <c r="B13" s="88"/>
      <c r="C13" s="88"/>
      <c r="D13" s="88"/>
      <c r="E13" s="88"/>
      <c r="F13" s="88"/>
    </row>
    <row r="14" spans="1:8" s="1" customFormat="1">
      <c r="A14" s="21">
        <v>1</v>
      </c>
      <c r="B14" s="21">
        <v>2</v>
      </c>
      <c r="C14" s="21">
        <v>3</v>
      </c>
      <c r="D14" s="21">
        <v>4</v>
      </c>
      <c r="E14" s="21">
        <v>5</v>
      </c>
      <c r="F14" s="22">
        <v>6</v>
      </c>
    </row>
    <row r="15" spans="1:8">
      <c r="A15" s="53" t="s">
        <v>2</v>
      </c>
      <c r="B15" s="50" t="s">
        <v>3</v>
      </c>
      <c r="C15" s="55">
        <f>C17+C28+C39+C34</f>
        <v>9592435</v>
      </c>
      <c r="D15" s="55">
        <f t="shared" ref="D15:E15" si="0">D17+D28+D39+D34</f>
        <v>0</v>
      </c>
      <c r="E15" s="55">
        <f t="shared" si="0"/>
        <v>9508414.4699999988</v>
      </c>
      <c r="F15" s="28">
        <f>E15/C15*100</f>
        <v>99.124095915166464</v>
      </c>
      <c r="G15" s="2"/>
      <c r="H15" s="2"/>
    </row>
    <row r="16" spans="1:8" s="8" customFormat="1">
      <c r="A16" s="53" t="s">
        <v>73</v>
      </c>
      <c r="B16" s="50" t="s">
        <v>72</v>
      </c>
      <c r="C16" s="55">
        <f>C17</f>
        <v>7781593</v>
      </c>
      <c r="D16" s="55">
        <f>D17</f>
        <v>0</v>
      </c>
      <c r="E16" s="55">
        <f>E17</f>
        <v>7713257.8799999999</v>
      </c>
      <c r="F16" s="28">
        <f t="shared" ref="F16:F84" si="1">E16/C16*100</f>
        <v>99.121836364353683</v>
      </c>
      <c r="G16" s="2"/>
      <c r="H16" s="2"/>
    </row>
    <row r="17" spans="1:8" ht="47.25">
      <c r="A17" s="33" t="s">
        <v>19</v>
      </c>
      <c r="B17" s="32" t="s">
        <v>4</v>
      </c>
      <c r="C17" s="56">
        <f>SUM(C18:C27)</f>
        <v>7781593</v>
      </c>
      <c r="D17" s="56">
        <f>SUM(D18:D27)</f>
        <v>0</v>
      </c>
      <c r="E17" s="56">
        <f>SUM(E18:E27)</f>
        <v>7713257.8799999999</v>
      </c>
      <c r="F17" s="28">
        <f t="shared" si="1"/>
        <v>99.121836364353683</v>
      </c>
      <c r="G17" s="2"/>
      <c r="H17" s="2"/>
    </row>
    <row r="18" spans="1:8" s="8" customFormat="1">
      <c r="A18" s="13">
        <v>2111</v>
      </c>
      <c r="B18" s="12" t="s">
        <v>56</v>
      </c>
      <c r="C18" s="58">
        <v>5940346</v>
      </c>
      <c r="D18" s="57"/>
      <c r="E18" s="57">
        <v>5940312.3700000001</v>
      </c>
      <c r="F18" s="28">
        <f t="shared" si="1"/>
        <v>99.999433871360353</v>
      </c>
      <c r="G18" s="2"/>
      <c r="H18" s="2"/>
    </row>
    <row r="19" spans="1:8" s="8" customFormat="1">
      <c r="A19" s="13">
        <v>2120</v>
      </c>
      <c r="B19" s="12" t="s">
        <v>57</v>
      </c>
      <c r="C19" s="58">
        <v>1362078</v>
      </c>
      <c r="D19" s="57"/>
      <c r="E19" s="57">
        <v>1329498.58</v>
      </c>
      <c r="F19" s="28">
        <f t="shared" si="1"/>
        <v>97.608109080390406</v>
      </c>
      <c r="G19" s="2"/>
      <c r="H19" s="2"/>
    </row>
    <row r="20" spans="1:8" s="8" customFormat="1">
      <c r="A20" s="13">
        <v>2210</v>
      </c>
      <c r="B20" s="12" t="s">
        <v>58</v>
      </c>
      <c r="C20" s="58">
        <v>166304</v>
      </c>
      <c r="D20" s="57"/>
      <c r="E20" s="57">
        <v>161675</v>
      </c>
      <c r="F20" s="28">
        <f t="shared" si="1"/>
        <v>97.216543197998845</v>
      </c>
      <c r="G20" s="2"/>
      <c r="H20" s="2"/>
    </row>
    <row r="21" spans="1:8" s="8" customFormat="1">
      <c r="A21" s="13">
        <v>2240</v>
      </c>
      <c r="B21" s="12" t="s">
        <v>59</v>
      </c>
      <c r="C21" s="58">
        <v>57670</v>
      </c>
      <c r="D21" s="57"/>
      <c r="E21" s="57">
        <v>57583.56</v>
      </c>
      <c r="F21" s="28">
        <f t="shared" si="1"/>
        <v>99.850112710247956</v>
      </c>
      <c r="G21" s="2"/>
      <c r="H21" s="2"/>
    </row>
    <row r="22" spans="1:8" s="8" customFormat="1">
      <c r="A22" s="13">
        <v>2250</v>
      </c>
      <c r="B22" s="12" t="s">
        <v>71</v>
      </c>
      <c r="C22" s="58">
        <v>8100</v>
      </c>
      <c r="D22" s="57"/>
      <c r="E22" s="57">
        <v>3561.29</v>
      </c>
      <c r="F22" s="28">
        <f t="shared" si="1"/>
        <v>43.966543209876541</v>
      </c>
      <c r="G22" s="2"/>
      <c r="H22" s="2"/>
    </row>
    <row r="23" spans="1:8" s="8" customFormat="1">
      <c r="A23" s="13">
        <v>2273</v>
      </c>
      <c r="B23" s="12" t="s">
        <v>60</v>
      </c>
      <c r="C23" s="58">
        <v>63438</v>
      </c>
      <c r="D23" s="57"/>
      <c r="E23" s="57">
        <v>52943.44</v>
      </c>
      <c r="F23" s="28">
        <f t="shared" si="1"/>
        <v>83.456981619849302</v>
      </c>
      <c r="G23" s="2"/>
      <c r="H23" s="2"/>
    </row>
    <row r="24" spans="1:8" s="8" customFormat="1">
      <c r="A24" s="13">
        <v>2274</v>
      </c>
      <c r="B24" s="12" t="s">
        <v>61</v>
      </c>
      <c r="C24" s="58">
        <v>119957</v>
      </c>
      <c r="D24" s="57"/>
      <c r="E24" s="57">
        <v>107443.39</v>
      </c>
      <c r="F24" s="28">
        <f t="shared" si="1"/>
        <v>89.568253624215345</v>
      </c>
      <c r="G24" s="2"/>
      <c r="H24" s="2"/>
    </row>
    <row r="25" spans="1:8" s="8" customFormat="1">
      <c r="A25" s="13">
        <v>2275</v>
      </c>
      <c r="B25" s="12" t="s">
        <v>80</v>
      </c>
      <c r="C25" s="58">
        <v>55200</v>
      </c>
      <c r="D25" s="57"/>
      <c r="E25" s="57">
        <v>55200</v>
      </c>
      <c r="F25" s="28">
        <f t="shared" si="1"/>
        <v>100</v>
      </c>
      <c r="G25" s="2"/>
      <c r="H25" s="2"/>
    </row>
    <row r="26" spans="1:8" s="8" customFormat="1" ht="31.5">
      <c r="A26" s="13">
        <v>2282</v>
      </c>
      <c r="B26" s="12" t="s">
        <v>81</v>
      </c>
      <c r="C26" s="58">
        <v>5000</v>
      </c>
      <c r="D26" s="57"/>
      <c r="E26" s="57">
        <v>5000</v>
      </c>
      <c r="F26" s="28">
        <f t="shared" si="1"/>
        <v>100</v>
      </c>
      <c r="G26" s="2"/>
      <c r="H26" s="2"/>
    </row>
    <row r="27" spans="1:8" s="8" customFormat="1">
      <c r="A27" s="13">
        <v>2800</v>
      </c>
      <c r="B27" s="12" t="s">
        <v>62</v>
      </c>
      <c r="C27" s="58">
        <v>3500</v>
      </c>
      <c r="D27" s="57"/>
      <c r="E27" s="57">
        <v>40.25</v>
      </c>
      <c r="F27" s="28">
        <f t="shared" si="1"/>
        <v>1.1499999999999999</v>
      </c>
      <c r="G27" s="2"/>
      <c r="H27" s="2"/>
    </row>
    <row r="28" spans="1:8" s="8" customFormat="1">
      <c r="A28" s="53" t="s">
        <v>75</v>
      </c>
      <c r="B28" s="50" t="s">
        <v>74</v>
      </c>
      <c r="C28" s="55">
        <f>C29</f>
        <v>773970</v>
      </c>
      <c r="D28" s="55">
        <f t="shared" ref="D28:E28" si="2">D29</f>
        <v>0</v>
      </c>
      <c r="E28" s="55">
        <f t="shared" si="2"/>
        <v>765931.55999999994</v>
      </c>
      <c r="F28" s="28">
        <f t="shared" si="1"/>
        <v>98.961401604713345</v>
      </c>
      <c r="G28" s="2"/>
      <c r="H28" s="2"/>
    </row>
    <row r="29" spans="1:8" s="8" customFormat="1" ht="31.5">
      <c r="A29" s="33" t="s">
        <v>44</v>
      </c>
      <c r="B29" s="32" t="s">
        <v>45</v>
      </c>
      <c r="C29" s="56">
        <f>C30+C31+C33+C32</f>
        <v>773970</v>
      </c>
      <c r="D29" s="56">
        <f t="shared" ref="D29:E29" si="3">D30+D31+D33+D32</f>
        <v>0</v>
      </c>
      <c r="E29" s="56">
        <f t="shared" si="3"/>
        <v>765931.55999999994</v>
      </c>
      <c r="F29" s="28">
        <f t="shared" si="1"/>
        <v>98.961401604713345</v>
      </c>
      <c r="G29" s="2"/>
      <c r="H29" s="2"/>
    </row>
    <row r="30" spans="1:8" s="8" customFormat="1">
      <c r="A30" s="13">
        <v>2111</v>
      </c>
      <c r="B30" s="12" t="s">
        <v>56</v>
      </c>
      <c r="C30" s="58">
        <v>629565</v>
      </c>
      <c r="D30" s="57"/>
      <c r="E30" s="57">
        <v>623145.94999999995</v>
      </c>
      <c r="F30" s="28">
        <f t="shared" si="1"/>
        <v>98.980399164502458</v>
      </c>
      <c r="G30" s="2"/>
      <c r="H30" s="2"/>
    </row>
    <row r="31" spans="1:8" s="8" customFormat="1">
      <c r="A31" s="13">
        <v>2120</v>
      </c>
      <c r="B31" s="12" t="s">
        <v>57</v>
      </c>
      <c r="C31" s="58">
        <v>138504</v>
      </c>
      <c r="D31" s="57"/>
      <c r="E31" s="57">
        <v>137092.10999999999</v>
      </c>
      <c r="F31" s="28">
        <f t="shared" si="1"/>
        <v>98.980614278287987</v>
      </c>
      <c r="G31" s="2"/>
      <c r="H31" s="2"/>
    </row>
    <row r="32" spans="1:8" s="8" customFormat="1">
      <c r="A32" s="13">
        <v>2210</v>
      </c>
      <c r="B32" s="12" t="s">
        <v>58</v>
      </c>
      <c r="C32" s="58">
        <v>5901</v>
      </c>
      <c r="D32" s="57"/>
      <c r="E32" s="57">
        <v>5693.5</v>
      </c>
      <c r="F32" s="28">
        <f t="shared" si="1"/>
        <v>96.483646839518727</v>
      </c>
      <c r="G32" s="2"/>
      <c r="H32" s="2"/>
    </row>
    <row r="33" spans="1:8" s="8" customFormat="1" hidden="1">
      <c r="A33" s="13">
        <v>2250</v>
      </c>
      <c r="B33" s="12" t="s">
        <v>71</v>
      </c>
      <c r="C33" s="58"/>
      <c r="D33" s="57"/>
      <c r="E33" s="57">
        <v>0</v>
      </c>
      <c r="F33" s="28" t="e">
        <f t="shared" si="1"/>
        <v>#DIV/0!</v>
      </c>
      <c r="G33" s="2"/>
      <c r="H33" s="2"/>
    </row>
    <row r="34" spans="1:8" s="42" customFormat="1">
      <c r="A34" s="33" t="s">
        <v>113</v>
      </c>
      <c r="B34" s="32" t="s">
        <v>112</v>
      </c>
      <c r="C34" s="56">
        <f>C35</f>
        <v>49773</v>
      </c>
      <c r="D34" s="56">
        <f t="shared" ref="D34:F34" si="4">D35</f>
        <v>0</v>
      </c>
      <c r="E34" s="56">
        <f t="shared" si="4"/>
        <v>47823</v>
      </c>
      <c r="F34" s="56">
        <f t="shared" si="4"/>
        <v>96.082213248146587</v>
      </c>
      <c r="G34" s="41"/>
      <c r="H34" s="41"/>
    </row>
    <row r="35" spans="1:8" s="8" customFormat="1" ht="31.5">
      <c r="A35" s="33" t="s">
        <v>44</v>
      </c>
      <c r="B35" s="32" t="s">
        <v>45</v>
      </c>
      <c r="C35" s="58">
        <f>C36+C37+C38</f>
        <v>49773</v>
      </c>
      <c r="D35" s="58">
        <f t="shared" ref="D35:E35" si="5">D36+D37+D38</f>
        <v>0</v>
      </c>
      <c r="E35" s="58">
        <f t="shared" si="5"/>
        <v>47823</v>
      </c>
      <c r="F35" s="28">
        <f t="shared" si="1"/>
        <v>96.082213248146587</v>
      </c>
      <c r="G35" s="2"/>
      <c r="H35" s="2"/>
    </row>
    <row r="36" spans="1:8" s="8" customFormat="1">
      <c r="A36" s="13">
        <v>2111</v>
      </c>
      <c r="B36" s="12" t="s">
        <v>56</v>
      </c>
      <c r="C36" s="58">
        <v>36691</v>
      </c>
      <c r="D36" s="57"/>
      <c r="E36" s="57">
        <v>36691</v>
      </c>
      <c r="F36" s="28">
        <f>E36/C36*100</f>
        <v>100</v>
      </c>
      <c r="G36" s="2"/>
      <c r="H36" s="2"/>
    </row>
    <row r="37" spans="1:8" s="8" customFormat="1">
      <c r="A37" s="13">
        <v>2120</v>
      </c>
      <c r="B37" s="12" t="s">
        <v>57</v>
      </c>
      <c r="C37" s="58">
        <v>8072</v>
      </c>
      <c r="D37" s="57"/>
      <c r="E37" s="57">
        <v>8072</v>
      </c>
      <c r="F37" s="28">
        <f t="shared" ref="F37:F38" si="6">E37/C37*100</f>
        <v>100</v>
      </c>
      <c r="G37" s="2"/>
      <c r="H37" s="2"/>
    </row>
    <row r="38" spans="1:8" s="8" customFormat="1">
      <c r="A38" s="13">
        <v>2210</v>
      </c>
      <c r="B38" s="12" t="s">
        <v>58</v>
      </c>
      <c r="C38" s="58">
        <v>5010</v>
      </c>
      <c r="D38" s="57"/>
      <c r="E38" s="57">
        <v>3060</v>
      </c>
      <c r="F38" s="28">
        <f t="shared" si="6"/>
        <v>61.077844311377248</v>
      </c>
      <c r="G38" s="2"/>
      <c r="H38" s="2"/>
    </row>
    <row r="39" spans="1:8" s="8" customFormat="1">
      <c r="A39" s="51">
        <v>37</v>
      </c>
      <c r="B39" s="50" t="s">
        <v>76</v>
      </c>
      <c r="C39" s="55">
        <f>C40+C41+C42+C43+C45+C46+C44</f>
        <v>987099</v>
      </c>
      <c r="D39" s="55">
        <f>D40+D41+D42+D43+D45+D46+D44</f>
        <v>0</v>
      </c>
      <c r="E39" s="55">
        <f>E40+E41+E42+E43+E45+E46+E44</f>
        <v>981402.03</v>
      </c>
      <c r="F39" s="28">
        <f t="shared" si="1"/>
        <v>99.422857281792403</v>
      </c>
      <c r="G39" s="2"/>
      <c r="H39" s="2"/>
    </row>
    <row r="40" spans="1:8" s="8" customFormat="1">
      <c r="A40" s="13">
        <v>2111</v>
      </c>
      <c r="B40" s="12" t="s">
        <v>56</v>
      </c>
      <c r="C40" s="58">
        <v>770539</v>
      </c>
      <c r="D40" s="57"/>
      <c r="E40" s="57">
        <v>770416.59</v>
      </c>
      <c r="F40" s="28">
        <f t="shared" si="1"/>
        <v>99.984113717800142</v>
      </c>
      <c r="G40" s="2"/>
      <c r="H40" s="2"/>
    </row>
    <row r="41" spans="1:8" s="8" customFormat="1">
      <c r="A41" s="13">
        <v>2120</v>
      </c>
      <c r="B41" s="12" t="s">
        <v>57</v>
      </c>
      <c r="C41" s="58">
        <v>169519</v>
      </c>
      <c r="D41" s="57"/>
      <c r="E41" s="57">
        <v>169491.67</v>
      </c>
      <c r="F41" s="28">
        <f t="shared" si="1"/>
        <v>99.983877913390245</v>
      </c>
      <c r="G41" s="2"/>
      <c r="H41" s="2"/>
    </row>
    <row r="42" spans="1:8" s="8" customFormat="1">
      <c r="A42" s="13">
        <v>2210</v>
      </c>
      <c r="B42" s="12" t="s">
        <v>58</v>
      </c>
      <c r="C42" s="58">
        <v>10140</v>
      </c>
      <c r="D42" s="57"/>
      <c r="E42" s="57">
        <v>7785</v>
      </c>
      <c r="F42" s="28">
        <f t="shared" si="1"/>
        <v>76.775147928994087</v>
      </c>
      <c r="G42" s="2"/>
      <c r="H42" s="2"/>
    </row>
    <row r="43" spans="1:8" s="8" customFormat="1">
      <c r="A43" s="13">
        <v>2240</v>
      </c>
      <c r="B43" s="12" t="s">
        <v>59</v>
      </c>
      <c r="C43" s="58">
        <v>11031</v>
      </c>
      <c r="D43" s="57"/>
      <c r="E43" s="57">
        <v>11031</v>
      </c>
      <c r="F43" s="28">
        <f t="shared" si="1"/>
        <v>100</v>
      </c>
      <c r="G43" s="2"/>
      <c r="H43" s="2"/>
    </row>
    <row r="44" spans="1:8" s="8" customFormat="1" hidden="1">
      <c r="A44" s="13">
        <v>2250</v>
      </c>
      <c r="B44" s="12" t="s">
        <v>71</v>
      </c>
      <c r="C44" s="58">
        <v>0</v>
      </c>
      <c r="D44" s="57">
        <v>0</v>
      </c>
      <c r="E44" s="57">
        <v>0</v>
      </c>
      <c r="F44" s="28" t="e">
        <f t="shared" si="1"/>
        <v>#DIV/0!</v>
      </c>
      <c r="G44" s="2"/>
      <c r="H44" s="2"/>
    </row>
    <row r="45" spans="1:8" s="8" customFormat="1">
      <c r="A45" s="13">
        <v>2273</v>
      </c>
      <c r="B45" s="12" t="s">
        <v>60</v>
      </c>
      <c r="C45" s="58">
        <v>13948</v>
      </c>
      <c r="D45" s="57"/>
      <c r="E45" s="57">
        <v>11437.02</v>
      </c>
      <c r="F45" s="28">
        <f t="shared" si="1"/>
        <v>81.997562374533985</v>
      </c>
      <c r="G45" s="2"/>
      <c r="H45" s="2"/>
    </row>
    <row r="46" spans="1:8" s="8" customFormat="1">
      <c r="A46" s="13">
        <v>2274</v>
      </c>
      <c r="B46" s="12" t="s">
        <v>61</v>
      </c>
      <c r="C46" s="58">
        <v>11922</v>
      </c>
      <c r="D46" s="57"/>
      <c r="E46" s="57">
        <v>11240.75</v>
      </c>
      <c r="F46" s="28">
        <f t="shared" si="1"/>
        <v>94.285774198959899</v>
      </c>
      <c r="G46" s="2"/>
      <c r="H46" s="2"/>
    </row>
    <row r="47" spans="1:8">
      <c r="A47" s="54" t="s">
        <v>5</v>
      </c>
      <c r="B47" s="50" t="s">
        <v>6</v>
      </c>
      <c r="C47" s="55">
        <f>C49+C60+C73+C79+C87+C92+C97+C76+C94+C100</f>
        <v>31978851.390000001</v>
      </c>
      <c r="D47" s="55">
        <f t="shared" ref="D47:E47" si="7">D49+D60+D73+D79+D87+D92+D97+D76+D94+D100</f>
        <v>0</v>
      </c>
      <c r="E47" s="55">
        <f t="shared" si="7"/>
        <v>29985426.800000001</v>
      </c>
      <c r="F47" s="28">
        <f t="shared" si="1"/>
        <v>93.766428425808442</v>
      </c>
      <c r="G47" s="2"/>
      <c r="H47" s="2"/>
    </row>
    <row r="48" spans="1:8" s="8" customFormat="1">
      <c r="A48" s="54" t="s">
        <v>75</v>
      </c>
      <c r="B48" s="45" t="s">
        <v>74</v>
      </c>
      <c r="C48" s="55">
        <f>C47</f>
        <v>31978851.390000001</v>
      </c>
      <c r="D48" s="55">
        <f t="shared" ref="D48:E48" si="8">D47</f>
        <v>0</v>
      </c>
      <c r="E48" s="55">
        <f t="shared" si="8"/>
        <v>29985426.800000001</v>
      </c>
      <c r="F48" s="28">
        <f t="shared" si="1"/>
        <v>93.766428425808442</v>
      </c>
      <c r="G48" s="2"/>
      <c r="H48" s="2"/>
    </row>
    <row r="49" spans="1:8">
      <c r="A49" s="33" t="s">
        <v>7</v>
      </c>
      <c r="B49" s="32" t="s">
        <v>20</v>
      </c>
      <c r="C49" s="59">
        <f>SUM(C50:C59)</f>
        <v>5440737.3899999997</v>
      </c>
      <c r="D49" s="59">
        <f>SUM(D50:D59)</f>
        <v>0</v>
      </c>
      <c r="E49" s="59">
        <f>SUM(E50:E59)</f>
        <v>4728643.76</v>
      </c>
      <c r="F49" s="28">
        <f t="shared" si="1"/>
        <v>86.911817664480225</v>
      </c>
      <c r="G49" s="2"/>
      <c r="H49" s="2"/>
    </row>
    <row r="50" spans="1:8" s="8" customFormat="1">
      <c r="A50" s="13">
        <v>2111</v>
      </c>
      <c r="B50" s="12" t="s">
        <v>56</v>
      </c>
      <c r="C50" s="58">
        <v>3654943</v>
      </c>
      <c r="D50" s="57"/>
      <c r="E50" s="57">
        <v>3440054.24</v>
      </c>
      <c r="F50" s="28">
        <f t="shared" si="1"/>
        <v>94.120598871172561</v>
      </c>
      <c r="G50" s="2"/>
      <c r="H50" s="2"/>
    </row>
    <row r="51" spans="1:8" s="8" customFormat="1">
      <c r="A51" s="13">
        <v>2120</v>
      </c>
      <c r="B51" s="12" t="s">
        <v>57</v>
      </c>
      <c r="C51" s="58">
        <v>901939</v>
      </c>
      <c r="D51" s="57"/>
      <c r="E51" s="57">
        <v>745076.8</v>
      </c>
      <c r="F51" s="28">
        <f t="shared" si="1"/>
        <v>82.608336040463939</v>
      </c>
      <c r="G51" s="2"/>
      <c r="H51" s="2"/>
    </row>
    <row r="52" spans="1:8" s="8" customFormat="1">
      <c r="A52" s="13">
        <v>2210</v>
      </c>
      <c r="B52" s="12" t="s">
        <v>58</v>
      </c>
      <c r="C52" s="58">
        <v>144080</v>
      </c>
      <c r="D52" s="57"/>
      <c r="E52" s="57">
        <v>144064</v>
      </c>
      <c r="F52" s="28">
        <f t="shared" si="1"/>
        <v>99.98889505830094</v>
      </c>
      <c r="G52" s="2"/>
      <c r="H52" s="2"/>
    </row>
    <row r="53" spans="1:8" s="8" customFormat="1">
      <c r="A53" s="13">
        <v>2230</v>
      </c>
      <c r="B53" s="12" t="s">
        <v>63</v>
      </c>
      <c r="C53" s="58">
        <v>98369</v>
      </c>
      <c r="D53" s="57"/>
      <c r="E53" s="57">
        <v>0</v>
      </c>
      <c r="F53" s="28">
        <f t="shared" si="1"/>
        <v>0</v>
      </c>
      <c r="G53" s="2"/>
      <c r="H53" s="2"/>
    </row>
    <row r="54" spans="1:8" s="8" customFormat="1">
      <c r="A54" s="13">
        <v>2240</v>
      </c>
      <c r="B54" s="12" t="s">
        <v>59</v>
      </c>
      <c r="C54" s="58">
        <v>76774</v>
      </c>
      <c r="D54" s="57"/>
      <c r="E54" s="57">
        <v>28254.75</v>
      </c>
      <c r="F54" s="28">
        <f t="shared" si="1"/>
        <v>36.802498241592204</v>
      </c>
      <c r="G54" s="2"/>
      <c r="H54" s="2"/>
    </row>
    <row r="55" spans="1:8" s="8" customFormat="1" hidden="1">
      <c r="A55" s="13">
        <v>2250</v>
      </c>
      <c r="B55" s="12" t="s">
        <v>71</v>
      </c>
      <c r="C55" s="58">
        <v>0</v>
      </c>
      <c r="D55" s="57">
        <v>0</v>
      </c>
      <c r="E55" s="57">
        <v>0</v>
      </c>
      <c r="F55" s="28" t="e">
        <f t="shared" si="1"/>
        <v>#DIV/0!</v>
      </c>
      <c r="G55" s="2"/>
      <c r="H55" s="2"/>
    </row>
    <row r="56" spans="1:8" s="8" customFormat="1">
      <c r="A56" s="13">
        <v>2272</v>
      </c>
      <c r="B56" s="12" t="s">
        <v>64</v>
      </c>
      <c r="C56" s="58">
        <v>15149</v>
      </c>
      <c r="D56" s="57"/>
      <c r="E56" s="57">
        <v>8328.75</v>
      </c>
      <c r="F56" s="28">
        <f t="shared" si="1"/>
        <v>54.978876493497921</v>
      </c>
      <c r="G56" s="2"/>
      <c r="H56" s="2"/>
    </row>
    <row r="57" spans="1:8" s="8" customFormat="1">
      <c r="A57" s="13">
        <v>2273</v>
      </c>
      <c r="B57" s="12" t="s">
        <v>60</v>
      </c>
      <c r="C57" s="58">
        <v>225395.39</v>
      </c>
      <c r="D57" s="57"/>
      <c r="E57" s="57">
        <v>77037.84</v>
      </c>
      <c r="F57" s="28">
        <f t="shared" si="1"/>
        <v>34.17897766232042</v>
      </c>
      <c r="G57" s="2"/>
      <c r="H57" s="2"/>
    </row>
    <row r="58" spans="1:8" s="8" customFormat="1">
      <c r="A58" s="13">
        <v>2274</v>
      </c>
      <c r="B58" s="12" t="s">
        <v>61</v>
      </c>
      <c r="C58" s="58">
        <v>319688</v>
      </c>
      <c r="D58" s="57"/>
      <c r="E58" s="57">
        <v>281877.38</v>
      </c>
      <c r="F58" s="28">
        <f t="shared" si="1"/>
        <v>88.17264958334377</v>
      </c>
      <c r="G58" s="2"/>
      <c r="H58" s="2"/>
    </row>
    <row r="59" spans="1:8" s="8" customFormat="1" ht="31.5">
      <c r="A59" s="13">
        <v>2282</v>
      </c>
      <c r="B59" s="12" t="s">
        <v>81</v>
      </c>
      <c r="C59" s="58">
        <v>4400</v>
      </c>
      <c r="D59" s="57"/>
      <c r="E59" s="57">
        <v>3950</v>
      </c>
      <c r="F59" s="28">
        <f t="shared" si="1"/>
        <v>89.772727272727266</v>
      </c>
      <c r="G59" s="2"/>
      <c r="H59" s="2"/>
    </row>
    <row r="60" spans="1:8" ht="31.5">
      <c r="A60" s="31" t="s">
        <v>48</v>
      </c>
      <c r="B60" s="32" t="s">
        <v>49</v>
      </c>
      <c r="C60" s="56">
        <f>SUM(C61:C72)</f>
        <v>9834727</v>
      </c>
      <c r="D60" s="56">
        <f>SUM(D61:D72)</f>
        <v>0</v>
      </c>
      <c r="E60" s="56">
        <f>SUM(E61:E72)</f>
        <v>8882195.8300000001</v>
      </c>
      <c r="F60" s="28">
        <f t="shared" si="1"/>
        <v>90.314615037102712</v>
      </c>
      <c r="G60" s="2"/>
      <c r="H60" s="2"/>
    </row>
    <row r="61" spans="1:8" s="8" customFormat="1">
      <c r="A61" s="13">
        <v>2111</v>
      </c>
      <c r="B61" s="12" t="s">
        <v>56</v>
      </c>
      <c r="C61" s="58">
        <v>4607521</v>
      </c>
      <c r="D61" s="57"/>
      <c r="E61" s="57">
        <v>4138713.59</v>
      </c>
      <c r="F61" s="28">
        <f t="shared" si="1"/>
        <v>89.825170411594428</v>
      </c>
      <c r="G61" s="2"/>
      <c r="H61" s="2"/>
    </row>
    <row r="62" spans="1:8" s="8" customFormat="1">
      <c r="A62" s="13">
        <v>2120</v>
      </c>
      <c r="B62" s="12" t="s">
        <v>57</v>
      </c>
      <c r="C62" s="58">
        <v>1212007</v>
      </c>
      <c r="D62" s="57"/>
      <c r="E62" s="57">
        <v>937758.45</v>
      </c>
      <c r="F62" s="28">
        <f t="shared" si="1"/>
        <v>77.372362535859935</v>
      </c>
      <c r="G62" s="2"/>
      <c r="H62" s="2"/>
    </row>
    <row r="63" spans="1:8" s="8" customFormat="1">
      <c r="A63" s="13">
        <v>2210</v>
      </c>
      <c r="B63" s="12" t="s">
        <v>58</v>
      </c>
      <c r="C63" s="58">
        <v>1253608</v>
      </c>
      <c r="D63" s="57"/>
      <c r="E63" s="57">
        <v>1253014.08</v>
      </c>
      <c r="F63" s="28">
        <f t="shared" si="1"/>
        <v>99.952623148544049</v>
      </c>
      <c r="G63" s="2"/>
      <c r="H63" s="2"/>
    </row>
    <row r="64" spans="1:8" s="8" customFormat="1">
      <c r="A64" s="13">
        <v>2230</v>
      </c>
      <c r="B64" s="12" t="s">
        <v>63</v>
      </c>
      <c r="C64" s="58">
        <v>393979</v>
      </c>
      <c r="D64" s="57"/>
      <c r="E64" s="57">
        <v>324419.86</v>
      </c>
      <c r="F64" s="28">
        <f t="shared" si="1"/>
        <v>82.344454907495063</v>
      </c>
      <c r="G64" s="2"/>
      <c r="H64" s="2"/>
    </row>
    <row r="65" spans="1:8" s="8" customFormat="1">
      <c r="A65" s="13">
        <v>2240</v>
      </c>
      <c r="B65" s="12" t="s">
        <v>59</v>
      </c>
      <c r="C65" s="58">
        <v>403518</v>
      </c>
      <c r="D65" s="57"/>
      <c r="E65" s="57">
        <v>397634.93</v>
      </c>
      <c r="F65" s="28">
        <f t="shared" si="1"/>
        <v>98.542055125174087</v>
      </c>
      <c r="G65" s="2"/>
      <c r="H65" s="2"/>
    </row>
    <row r="66" spans="1:8" s="8" customFormat="1">
      <c r="A66" s="13">
        <v>2250</v>
      </c>
      <c r="B66" s="12" t="s">
        <v>71</v>
      </c>
      <c r="C66" s="58">
        <v>1500</v>
      </c>
      <c r="D66" s="57"/>
      <c r="E66" s="57">
        <v>0</v>
      </c>
      <c r="F66" s="28">
        <f t="shared" si="1"/>
        <v>0</v>
      </c>
      <c r="G66" s="2"/>
      <c r="H66" s="2"/>
    </row>
    <row r="67" spans="1:8" s="8" customFormat="1" hidden="1">
      <c r="A67" s="13">
        <v>2271</v>
      </c>
      <c r="B67" s="12" t="s">
        <v>65</v>
      </c>
      <c r="C67" s="58">
        <v>0</v>
      </c>
      <c r="D67" s="57">
        <v>0</v>
      </c>
      <c r="E67" s="57">
        <v>0</v>
      </c>
      <c r="F67" s="28" t="e">
        <f t="shared" si="1"/>
        <v>#DIV/0!</v>
      </c>
      <c r="G67" s="2"/>
      <c r="H67" s="2"/>
    </row>
    <row r="68" spans="1:8" s="8" customFormat="1">
      <c r="A68" s="13">
        <v>2272</v>
      </c>
      <c r="B68" s="12" t="s">
        <v>64</v>
      </c>
      <c r="C68" s="58">
        <v>17098</v>
      </c>
      <c r="D68" s="57"/>
      <c r="E68" s="57">
        <v>16305.5</v>
      </c>
      <c r="F68" s="28">
        <f t="shared" si="1"/>
        <v>95.364954965493041</v>
      </c>
      <c r="G68" s="2"/>
      <c r="H68" s="2"/>
    </row>
    <row r="69" spans="1:8" s="8" customFormat="1">
      <c r="A69" s="13">
        <v>2273</v>
      </c>
      <c r="B69" s="12" t="s">
        <v>60</v>
      </c>
      <c r="C69" s="58">
        <v>429774</v>
      </c>
      <c r="D69" s="57"/>
      <c r="E69" s="57">
        <v>402950.47</v>
      </c>
      <c r="F69" s="28">
        <f t="shared" si="1"/>
        <v>93.758689450734565</v>
      </c>
      <c r="G69" s="2"/>
      <c r="H69" s="2"/>
    </row>
    <row r="70" spans="1:8" s="8" customFormat="1">
      <c r="A70" s="13">
        <v>2274</v>
      </c>
      <c r="B70" s="12" t="s">
        <v>61</v>
      </c>
      <c r="C70" s="58">
        <v>1502122</v>
      </c>
      <c r="D70" s="57"/>
      <c r="E70" s="57">
        <v>1398688.04</v>
      </c>
      <c r="F70" s="28">
        <f t="shared" si="1"/>
        <v>93.114143857822469</v>
      </c>
      <c r="G70" s="2"/>
      <c r="H70" s="2"/>
    </row>
    <row r="71" spans="1:8" s="8" customFormat="1" ht="31.5">
      <c r="A71" s="13">
        <v>2282</v>
      </c>
      <c r="B71" s="12" t="s">
        <v>81</v>
      </c>
      <c r="C71" s="58">
        <v>12100</v>
      </c>
      <c r="D71" s="57"/>
      <c r="E71" s="57">
        <v>11300</v>
      </c>
      <c r="F71" s="28">
        <f t="shared" si="1"/>
        <v>93.388429752066116</v>
      </c>
      <c r="G71" s="2"/>
      <c r="H71" s="2"/>
    </row>
    <row r="72" spans="1:8" s="8" customFormat="1">
      <c r="A72" s="13">
        <v>2800</v>
      </c>
      <c r="B72" s="12" t="s">
        <v>62</v>
      </c>
      <c r="C72" s="58">
        <v>1500</v>
      </c>
      <c r="D72" s="57"/>
      <c r="E72" s="57">
        <v>1410.91</v>
      </c>
      <c r="F72" s="28">
        <f t="shared" si="1"/>
        <v>94.060666666666677</v>
      </c>
      <c r="G72" s="2"/>
      <c r="H72" s="2"/>
    </row>
    <row r="73" spans="1:8" s="8" customFormat="1" ht="31.5">
      <c r="A73" s="31" t="s">
        <v>50</v>
      </c>
      <c r="B73" s="32" t="s">
        <v>83</v>
      </c>
      <c r="C73" s="56">
        <f>SUM(C74:C75)</f>
        <v>14260000</v>
      </c>
      <c r="D73" s="56">
        <f>SUM(D74:D75)</f>
        <v>0</v>
      </c>
      <c r="E73" s="56">
        <f>SUM(E74:E75)</f>
        <v>14223719.789999999</v>
      </c>
      <c r="F73" s="28">
        <f t="shared" si="1"/>
        <v>99.745580575035049</v>
      </c>
      <c r="G73" s="2"/>
      <c r="H73" s="2"/>
    </row>
    <row r="74" spans="1:8" s="8" customFormat="1">
      <c r="A74" s="13">
        <v>2111</v>
      </c>
      <c r="B74" s="12" t="s">
        <v>56</v>
      </c>
      <c r="C74" s="58">
        <v>11688525</v>
      </c>
      <c r="D74" s="57"/>
      <c r="E74" s="57">
        <v>11654707.029999999</v>
      </c>
      <c r="F74" s="28">
        <f t="shared" si="1"/>
        <v>99.710673759092785</v>
      </c>
      <c r="G74" s="2"/>
      <c r="H74" s="2"/>
    </row>
    <row r="75" spans="1:8" s="8" customFormat="1">
      <c r="A75" s="13">
        <v>2120</v>
      </c>
      <c r="B75" s="12" t="s">
        <v>57</v>
      </c>
      <c r="C75" s="58">
        <v>2571475</v>
      </c>
      <c r="D75" s="57"/>
      <c r="E75" s="57">
        <v>2569012.7599999998</v>
      </c>
      <c r="F75" s="28">
        <f t="shared" si="1"/>
        <v>99.904247951078645</v>
      </c>
      <c r="G75" s="2"/>
      <c r="H75" s="2"/>
    </row>
    <row r="76" spans="1:8" s="8" customFormat="1" ht="110.25">
      <c r="A76" s="33">
        <v>1061</v>
      </c>
      <c r="B76" s="32" t="s">
        <v>94</v>
      </c>
      <c r="C76" s="56">
        <f>C77+C78</f>
        <v>33627</v>
      </c>
      <c r="D76" s="56">
        <f t="shared" ref="D76:E76" si="9">D77+D78</f>
        <v>0</v>
      </c>
      <c r="E76" s="56">
        <f t="shared" si="9"/>
        <v>33627</v>
      </c>
      <c r="F76" s="28">
        <f t="shared" si="1"/>
        <v>100</v>
      </c>
      <c r="G76" s="2"/>
      <c r="H76" s="2"/>
    </row>
    <row r="77" spans="1:8" s="8" customFormat="1">
      <c r="A77" s="13">
        <v>2111</v>
      </c>
      <c r="B77" s="12" t="s">
        <v>56</v>
      </c>
      <c r="C77" s="58">
        <v>27563</v>
      </c>
      <c r="D77" s="57"/>
      <c r="E77" s="57">
        <v>27563</v>
      </c>
      <c r="F77" s="28">
        <f t="shared" si="1"/>
        <v>100</v>
      </c>
      <c r="G77" s="2"/>
      <c r="H77" s="2"/>
    </row>
    <row r="78" spans="1:8" s="8" customFormat="1">
      <c r="A78" s="13">
        <v>2120</v>
      </c>
      <c r="B78" s="12" t="s">
        <v>57</v>
      </c>
      <c r="C78" s="58">
        <v>6064</v>
      </c>
      <c r="D78" s="57"/>
      <c r="E78" s="57">
        <v>6064</v>
      </c>
      <c r="F78" s="28">
        <f t="shared" si="1"/>
        <v>100</v>
      </c>
      <c r="G78" s="2"/>
      <c r="H78" s="2"/>
    </row>
    <row r="79" spans="1:8" ht="31.5">
      <c r="A79" s="31" t="s">
        <v>41</v>
      </c>
      <c r="B79" s="32" t="s">
        <v>42</v>
      </c>
      <c r="C79" s="56">
        <f>SUM(C80:C86)</f>
        <v>867179</v>
      </c>
      <c r="D79" s="56">
        <f t="shared" ref="D79:E79" si="10">SUM(D80:D86)</f>
        <v>0</v>
      </c>
      <c r="E79" s="56">
        <f t="shared" si="10"/>
        <v>754416.92999999993</v>
      </c>
      <c r="F79" s="28">
        <f t="shared" si="1"/>
        <v>86.996678886366013</v>
      </c>
      <c r="G79" s="2"/>
      <c r="H79" s="2"/>
    </row>
    <row r="80" spans="1:8" s="8" customFormat="1">
      <c r="A80" s="13">
        <v>2111</v>
      </c>
      <c r="B80" s="12" t="s">
        <v>56</v>
      </c>
      <c r="C80" s="58">
        <v>513753</v>
      </c>
      <c r="D80" s="57"/>
      <c r="E80" s="57">
        <v>449448.32</v>
      </c>
      <c r="F80" s="28">
        <f t="shared" si="1"/>
        <v>87.483347055880941</v>
      </c>
      <c r="G80" s="2"/>
      <c r="H80" s="2"/>
    </row>
    <row r="81" spans="1:8" s="8" customFormat="1">
      <c r="A81" s="13">
        <v>2120</v>
      </c>
      <c r="B81" s="12" t="s">
        <v>57</v>
      </c>
      <c r="C81" s="58">
        <v>127008</v>
      </c>
      <c r="D81" s="57"/>
      <c r="E81" s="57">
        <v>101156.92</v>
      </c>
      <c r="F81" s="28">
        <f t="shared" si="1"/>
        <v>79.646101033005792</v>
      </c>
      <c r="G81" s="2"/>
      <c r="H81" s="2"/>
    </row>
    <row r="82" spans="1:8" s="8" customFormat="1">
      <c r="A82" s="13">
        <v>2210</v>
      </c>
      <c r="B82" s="12" t="s">
        <v>58</v>
      </c>
      <c r="C82" s="58">
        <v>92891</v>
      </c>
      <c r="D82" s="57"/>
      <c r="E82" s="57">
        <v>91449</v>
      </c>
      <c r="F82" s="28">
        <f t="shared" si="1"/>
        <v>98.447642936344749</v>
      </c>
      <c r="G82" s="2"/>
      <c r="H82" s="2"/>
    </row>
    <row r="83" spans="1:8" s="8" customFormat="1">
      <c r="A83" s="13">
        <v>2240</v>
      </c>
      <c r="B83" s="12" t="s">
        <v>59</v>
      </c>
      <c r="C83" s="58">
        <v>27991</v>
      </c>
      <c r="D83" s="57"/>
      <c r="E83" s="57">
        <v>19768.95</v>
      </c>
      <c r="F83" s="28">
        <f t="shared" si="1"/>
        <v>70.626094101675534</v>
      </c>
      <c r="G83" s="2"/>
      <c r="H83" s="2"/>
    </row>
    <row r="84" spans="1:8" s="8" customFormat="1">
      <c r="A84" s="13">
        <v>2273</v>
      </c>
      <c r="B84" s="12" t="s">
        <v>60</v>
      </c>
      <c r="C84" s="58">
        <v>12585</v>
      </c>
      <c r="D84" s="57"/>
      <c r="E84" s="57">
        <v>11085</v>
      </c>
      <c r="F84" s="28">
        <f t="shared" si="1"/>
        <v>88.081048867699636</v>
      </c>
      <c r="G84" s="2"/>
      <c r="H84" s="2"/>
    </row>
    <row r="85" spans="1:8" s="8" customFormat="1">
      <c r="A85" s="13">
        <v>2274</v>
      </c>
      <c r="B85" s="12" t="s">
        <v>61</v>
      </c>
      <c r="C85" s="58">
        <v>88551</v>
      </c>
      <c r="D85" s="57"/>
      <c r="E85" s="57">
        <v>77558.740000000005</v>
      </c>
      <c r="F85" s="28">
        <f t="shared" ref="F85:F152" si="11">E85/C85*100</f>
        <v>87.586520762046732</v>
      </c>
      <c r="G85" s="2"/>
      <c r="H85" s="2"/>
    </row>
    <row r="86" spans="1:8" s="8" customFormat="1" ht="31.5">
      <c r="A86" s="13">
        <v>2282</v>
      </c>
      <c r="B86" s="12" t="s">
        <v>81</v>
      </c>
      <c r="C86" s="58">
        <v>4400</v>
      </c>
      <c r="D86" s="57"/>
      <c r="E86" s="57">
        <v>3950</v>
      </c>
      <c r="F86" s="28">
        <f t="shared" si="11"/>
        <v>89.772727272727266</v>
      </c>
      <c r="G86" s="2"/>
      <c r="H86" s="2"/>
    </row>
    <row r="87" spans="1:8">
      <c r="A87" s="33">
        <v>1141</v>
      </c>
      <c r="B87" s="32" t="s">
        <v>43</v>
      </c>
      <c r="C87" s="56">
        <f>SUM(C88:C91)</f>
        <v>1339896</v>
      </c>
      <c r="D87" s="56">
        <f>SUM(D88:D91)</f>
        <v>0</v>
      </c>
      <c r="E87" s="56">
        <f>SUM(E88:E91)</f>
        <v>1237311.8500000001</v>
      </c>
      <c r="F87" s="28">
        <f t="shared" si="11"/>
        <v>92.34387221097758</v>
      </c>
      <c r="G87" s="2"/>
      <c r="H87" s="2"/>
    </row>
    <row r="88" spans="1:8" s="8" customFormat="1">
      <c r="A88" s="13">
        <v>2111</v>
      </c>
      <c r="B88" s="12" t="s">
        <v>56</v>
      </c>
      <c r="C88" s="58">
        <v>1058872</v>
      </c>
      <c r="D88" s="57"/>
      <c r="E88" s="57">
        <v>991164.39</v>
      </c>
      <c r="F88" s="28">
        <f t="shared" si="11"/>
        <v>93.605685106415123</v>
      </c>
      <c r="G88" s="2"/>
      <c r="H88" s="2"/>
    </row>
    <row r="89" spans="1:8" s="8" customFormat="1">
      <c r="A89" s="13">
        <v>2120</v>
      </c>
      <c r="B89" s="12" t="s">
        <v>57</v>
      </c>
      <c r="C89" s="58">
        <v>248359</v>
      </c>
      <c r="D89" s="57"/>
      <c r="E89" s="57">
        <v>214952.46</v>
      </c>
      <c r="F89" s="28">
        <f t="shared" si="11"/>
        <v>86.549092241473019</v>
      </c>
      <c r="G89" s="2"/>
      <c r="H89" s="2"/>
    </row>
    <row r="90" spans="1:8" s="8" customFormat="1">
      <c r="A90" s="13">
        <v>2210</v>
      </c>
      <c r="B90" s="12" t="s">
        <v>58</v>
      </c>
      <c r="C90" s="58">
        <v>15245</v>
      </c>
      <c r="D90" s="57"/>
      <c r="E90" s="57">
        <v>15245</v>
      </c>
      <c r="F90" s="28">
        <f t="shared" si="11"/>
        <v>100</v>
      </c>
      <c r="G90" s="2"/>
      <c r="H90" s="2"/>
    </row>
    <row r="91" spans="1:8" s="8" customFormat="1">
      <c r="A91" s="13">
        <v>2240</v>
      </c>
      <c r="B91" s="12" t="s">
        <v>59</v>
      </c>
      <c r="C91" s="58">
        <v>17420</v>
      </c>
      <c r="D91" s="57"/>
      <c r="E91" s="57">
        <v>15950</v>
      </c>
      <c r="F91" s="28">
        <f t="shared" si="11"/>
        <v>91.561423650975897</v>
      </c>
      <c r="G91" s="2"/>
      <c r="H91" s="2"/>
    </row>
    <row r="92" spans="1:8" s="8" customFormat="1">
      <c r="A92" s="33">
        <v>1142</v>
      </c>
      <c r="B92" s="32" t="s">
        <v>38</v>
      </c>
      <c r="C92" s="56">
        <f>C93</f>
        <v>1810</v>
      </c>
      <c r="D92" s="56">
        <f t="shared" ref="D92:E92" si="12">D93</f>
        <v>0</v>
      </c>
      <c r="E92" s="56">
        <f t="shared" si="12"/>
        <v>1810</v>
      </c>
      <c r="F92" s="28">
        <f t="shared" si="11"/>
        <v>100</v>
      </c>
      <c r="G92" s="2"/>
      <c r="H92" s="2"/>
    </row>
    <row r="93" spans="1:8" s="8" customFormat="1">
      <c r="A93" s="13">
        <v>2730</v>
      </c>
      <c r="B93" s="12" t="s">
        <v>66</v>
      </c>
      <c r="C93" s="58">
        <v>1810</v>
      </c>
      <c r="D93" s="57"/>
      <c r="E93" s="57">
        <v>1810</v>
      </c>
      <c r="F93" s="28">
        <f t="shared" si="11"/>
        <v>100</v>
      </c>
      <c r="G93" s="2"/>
      <c r="H93" s="2"/>
    </row>
    <row r="94" spans="1:8" s="42" customFormat="1" ht="47.25">
      <c r="A94" s="33">
        <v>1200</v>
      </c>
      <c r="B94" s="32" t="s">
        <v>99</v>
      </c>
      <c r="C94" s="56">
        <f>C95+C96</f>
        <v>12405</v>
      </c>
      <c r="D94" s="56">
        <f t="shared" ref="D94:E94" si="13">D95+D96</f>
        <v>0</v>
      </c>
      <c r="E94" s="56">
        <f t="shared" si="13"/>
        <v>12404.67</v>
      </c>
      <c r="F94" s="28">
        <f t="shared" si="11"/>
        <v>99.997339782345833</v>
      </c>
      <c r="G94" s="41"/>
      <c r="H94" s="41"/>
    </row>
    <row r="95" spans="1:8" s="8" customFormat="1">
      <c r="A95" s="13">
        <v>2111</v>
      </c>
      <c r="B95" s="12" t="s">
        <v>56</v>
      </c>
      <c r="C95" s="58">
        <v>10168</v>
      </c>
      <c r="D95" s="57"/>
      <c r="E95" s="57">
        <v>10167.77</v>
      </c>
      <c r="F95" s="28">
        <f t="shared" si="11"/>
        <v>99.997738001573566</v>
      </c>
      <c r="G95" s="2"/>
      <c r="H95" s="2"/>
    </row>
    <row r="96" spans="1:8" s="8" customFormat="1">
      <c r="A96" s="13">
        <v>2120</v>
      </c>
      <c r="B96" s="12" t="s">
        <v>57</v>
      </c>
      <c r="C96" s="58">
        <v>2237</v>
      </c>
      <c r="D96" s="57"/>
      <c r="E96" s="57">
        <v>2236.9</v>
      </c>
      <c r="F96" s="28">
        <f t="shared" si="11"/>
        <v>99.995529727313368</v>
      </c>
      <c r="G96" s="2"/>
      <c r="H96" s="2"/>
    </row>
    <row r="97" spans="1:8" s="8" customFormat="1" ht="47.25">
      <c r="A97" s="33">
        <v>1210</v>
      </c>
      <c r="B97" s="44" t="s">
        <v>95</v>
      </c>
      <c r="C97" s="56">
        <f>C98+C99</f>
        <v>13870</v>
      </c>
      <c r="D97" s="56">
        <f t="shared" ref="D97:E97" si="14">D98+D99</f>
        <v>0</v>
      </c>
      <c r="E97" s="56">
        <f t="shared" si="14"/>
        <v>13835.970000000001</v>
      </c>
      <c r="F97" s="28">
        <f t="shared" si="11"/>
        <v>99.754650324441258</v>
      </c>
      <c r="G97" s="2"/>
      <c r="H97" s="2"/>
    </row>
    <row r="98" spans="1:8" s="8" customFormat="1">
      <c r="A98" s="13">
        <v>2111</v>
      </c>
      <c r="B98" s="12" t="s">
        <v>56</v>
      </c>
      <c r="C98" s="58">
        <v>11369</v>
      </c>
      <c r="D98" s="58"/>
      <c r="E98" s="58">
        <v>11340.95</v>
      </c>
      <c r="F98" s="28">
        <f t="shared" si="11"/>
        <v>99.753276453513948</v>
      </c>
      <c r="G98" s="2"/>
      <c r="H98" s="2"/>
    </row>
    <row r="99" spans="1:8" s="8" customFormat="1">
      <c r="A99" s="13">
        <v>2120</v>
      </c>
      <c r="B99" s="12" t="s">
        <v>57</v>
      </c>
      <c r="C99" s="58">
        <v>2501</v>
      </c>
      <c r="D99" s="58"/>
      <c r="E99" s="58">
        <v>2495.02</v>
      </c>
      <c r="F99" s="28">
        <f t="shared" si="11"/>
        <v>99.760895641743303</v>
      </c>
      <c r="G99" s="2"/>
      <c r="H99" s="2"/>
    </row>
    <row r="100" spans="1:8" s="8" customFormat="1" ht="47.25">
      <c r="A100" s="33">
        <v>1403</v>
      </c>
      <c r="B100" s="32" t="s">
        <v>111</v>
      </c>
      <c r="C100" s="58">
        <f>C101</f>
        <v>174600</v>
      </c>
      <c r="D100" s="58"/>
      <c r="E100" s="58">
        <f>E101</f>
        <v>97461</v>
      </c>
      <c r="F100" s="28">
        <f t="shared" si="11"/>
        <v>55.819587628865975</v>
      </c>
      <c r="G100" s="2"/>
      <c r="H100" s="2"/>
    </row>
    <row r="101" spans="1:8" s="8" customFormat="1">
      <c r="A101" s="13">
        <v>2230</v>
      </c>
      <c r="B101" s="12" t="s">
        <v>63</v>
      </c>
      <c r="C101" s="58">
        <v>174600</v>
      </c>
      <c r="D101" s="58"/>
      <c r="E101" s="58">
        <v>97461</v>
      </c>
      <c r="F101" s="28">
        <f t="shared" si="11"/>
        <v>55.819587628865975</v>
      </c>
      <c r="G101" s="2"/>
      <c r="H101" s="2"/>
    </row>
    <row r="102" spans="1:8" s="8" customFormat="1" hidden="1">
      <c r="A102" s="13"/>
      <c r="B102" s="12"/>
      <c r="C102" s="58"/>
      <c r="D102" s="58"/>
      <c r="E102" s="58"/>
      <c r="F102" s="28"/>
      <c r="G102" s="2"/>
      <c r="H102" s="2"/>
    </row>
    <row r="103" spans="1:8">
      <c r="A103" s="54" t="s">
        <v>8</v>
      </c>
      <c r="B103" s="50" t="s">
        <v>9</v>
      </c>
      <c r="C103" s="55">
        <f>C105+C107+C109+C111+C116+C119+C114</f>
        <v>1216623</v>
      </c>
      <c r="D103" s="55">
        <f>D105+D107+D109+D111+D116+D119+D114</f>
        <v>0</v>
      </c>
      <c r="E103" s="55">
        <f>E105+E107+E109+E111+E116+E119</f>
        <v>795780</v>
      </c>
      <c r="F103" s="28">
        <f t="shared" si="11"/>
        <v>65.408922895588844</v>
      </c>
      <c r="G103" s="2"/>
      <c r="H103" s="2"/>
    </row>
    <row r="104" spans="1:8" s="8" customFormat="1">
      <c r="A104" s="54" t="s">
        <v>73</v>
      </c>
      <c r="B104" s="50" t="s">
        <v>72</v>
      </c>
      <c r="C104" s="55">
        <f>C105+C107+C109+C111+C116</f>
        <v>1216623</v>
      </c>
      <c r="D104" s="55">
        <f>D105+D107+D109+D111+D116</f>
        <v>0</v>
      </c>
      <c r="E104" s="55">
        <f>E105+E107+E109+E111+E116</f>
        <v>795780</v>
      </c>
      <c r="F104" s="28">
        <f t="shared" si="11"/>
        <v>65.408922895588844</v>
      </c>
      <c r="G104" s="2"/>
      <c r="H104" s="2"/>
    </row>
    <row r="105" spans="1:8" ht="31.5">
      <c r="A105" s="33">
        <v>3035</v>
      </c>
      <c r="B105" s="32" t="s">
        <v>39</v>
      </c>
      <c r="C105" s="56">
        <f>C106</f>
        <v>45000</v>
      </c>
      <c r="D105" s="60">
        <f>D106</f>
        <v>0</v>
      </c>
      <c r="E105" s="60">
        <f>E106</f>
        <v>43263.24</v>
      </c>
      <c r="F105" s="28">
        <f t="shared" si="11"/>
        <v>96.140533333333337</v>
      </c>
      <c r="G105" s="2"/>
      <c r="H105" s="2"/>
    </row>
    <row r="106" spans="1:8" s="8" customFormat="1">
      <c r="A106" s="13">
        <v>2730</v>
      </c>
      <c r="B106" s="12" t="s">
        <v>66</v>
      </c>
      <c r="C106" s="58">
        <v>45000</v>
      </c>
      <c r="D106" s="57"/>
      <c r="E106" s="57">
        <v>43263.24</v>
      </c>
      <c r="F106" s="28">
        <f t="shared" si="11"/>
        <v>96.140533333333337</v>
      </c>
      <c r="G106" s="2"/>
      <c r="H106" s="2"/>
    </row>
    <row r="107" spans="1:8" s="8" customFormat="1" ht="31.5">
      <c r="A107" s="33">
        <v>3050</v>
      </c>
      <c r="B107" s="32" t="s">
        <v>46</v>
      </c>
      <c r="C107" s="56">
        <f>C108</f>
        <v>5823</v>
      </c>
      <c r="D107" s="60">
        <f>D108</f>
        <v>0</v>
      </c>
      <c r="E107" s="60">
        <f>E108</f>
        <v>5716.76</v>
      </c>
      <c r="F107" s="28">
        <f t="shared" si="11"/>
        <v>98.175510905031771</v>
      </c>
      <c r="G107" s="2"/>
      <c r="H107" s="2"/>
    </row>
    <row r="108" spans="1:8" s="8" customFormat="1">
      <c r="A108" s="13">
        <v>2730</v>
      </c>
      <c r="B108" s="12" t="s">
        <v>66</v>
      </c>
      <c r="C108" s="58">
        <v>5823</v>
      </c>
      <c r="D108" s="57"/>
      <c r="E108" s="57">
        <v>5716.76</v>
      </c>
      <c r="F108" s="28">
        <f t="shared" si="11"/>
        <v>98.175510905031771</v>
      </c>
      <c r="G108" s="2"/>
      <c r="H108" s="2"/>
    </row>
    <row r="109" spans="1:8" s="8" customFormat="1" ht="63">
      <c r="A109" s="33">
        <v>3160</v>
      </c>
      <c r="B109" s="32" t="s">
        <v>47</v>
      </c>
      <c r="C109" s="56">
        <f>C110</f>
        <v>27800</v>
      </c>
      <c r="D109" s="56">
        <f>D110</f>
        <v>0</v>
      </c>
      <c r="E109" s="56">
        <f>E110</f>
        <v>27800</v>
      </c>
      <c r="F109" s="28">
        <f t="shared" si="11"/>
        <v>100</v>
      </c>
      <c r="G109" s="2"/>
      <c r="H109" s="2"/>
    </row>
    <row r="110" spans="1:8" s="8" customFormat="1">
      <c r="A110" s="13">
        <v>2730</v>
      </c>
      <c r="B110" s="12" t="s">
        <v>66</v>
      </c>
      <c r="C110" s="58">
        <v>27800</v>
      </c>
      <c r="D110" s="57"/>
      <c r="E110" s="57">
        <v>27800</v>
      </c>
      <c r="F110" s="28">
        <f t="shared" si="11"/>
        <v>100</v>
      </c>
      <c r="G110" s="2"/>
      <c r="H110" s="2"/>
    </row>
    <row r="111" spans="1:8" hidden="1">
      <c r="A111" s="34">
        <v>3210</v>
      </c>
      <c r="B111" s="35" t="s">
        <v>10</v>
      </c>
      <c r="C111" s="61">
        <f>SUM(C112:C113)</f>
        <v>0</v>
      </c>
      <c r="D111" s="61">
        <f>SUM(D112:D113)</f>
        <v>0</v>
      </c>
      <c r="E111" s="61">
        <f>SUM(E112:E113)</f>
        <v>0</v>
      </c>
      <c r="F111" s="28" t="e">
        <f t="shared" si="11"/>
        <v>#DIV/0!</v>
      </c>
      <c r="G111" s="2"/>
      <c r="H111" s="2"/>
    </row>
    <row r="112" spans="1:8" s="8" customFormat="1" hidden="1">
      <c r="A112" s="13">
        <v>2111</v>
      </c>
      <c r="B112" s="12" t="s">
        <v>56</v>
      </c>
      <c r="C112" s="62"/>
      <c r="D112" s="57"/>
      <c r="E112" s="57">
        <v>0</v>
      </c>
      <c r="F112" s="28" t="e">
        <f t="shared" si="11"/>
        <v>#DIV/0!</v>
      </c>
      <c r="G112" s="2"/>
      <c r="H112" s="2"/>
    </row>
    <row r="113" spans="1:8" s="8" customFormat="1" hidden="1">
      <c r="A113" s="13">
        <v>2120</v>
      </c>
      <c r="B113" s="12" t="s">
        <v>57</v>
      </c>
      <c r="C113" s="62"/>
      <c r="D113" s="57"/>
      <c r="E113" s="57">
        <v>0</v>
      </c>
      <c r="F113" s="28" t="e">
        <f t="shared" si="11"/>
        <v>#DIV/0!</v>
      </c>
      <c r="G113" s="2"/>
      <c r="H113" s="2"/>
    </row>
    <row r="114" spans="1:8" s="8" customFormat="1" ht="31.5" hidden="1">
      <c r="A114" s="33">
        <v>3230</v>
      </c>
      <c r="B114" s="32" t="s">
        <v>79</v>
      </c>
      <c r="C114" s="61">
        <f>C115</f>
        <v>0</v>
      </c>
      <c r="D114" s="60">
        <f>D115</f>
        <v>0</v>
      </c>
      <c r="E114" s="60">
        <f>E115</f>
        <v>0</v>
      </c>
      <c r="F114" s="28" t="e">
        <f t="shared" si="11"/>
        <v>#DIV/0!</v>
      </c>
      <c r="G114" s="2"/>
      <c r="H114" s="2"/>
    </row>
    <row r="115" spans="1:8" s="8" customFormat="1" hidden="1">
      <c r="A115" s="13">
        <v>2230</v>
      </c>
      <c r="B115" s="12" t="s">
        <v>63</v>
      </c>
      <c r="C115" s="62"/>
      <c r="D115" s="57"/>
      <c r="E115" s="57">
        <v>0</v>
      </c>
      <c r="F115" s="28" t="e">
        <f t="shared" si="11"/>
        <v>#DIV/0!</v>
      </c>
      <c r="G115" s="2"/>
      <c r="H115" s="2"/>
    </row>
    <row r="116" spans="1:8">
      <c r="A116" s="31" t="s">
        <v>21</v>
      </c>
      <c r="B116" s="32" t="s">
        <v>22</v>
      </c>
      <c r="C116" s="56">
        <f>C117+C118</f>
        <v>1138000</v>
      </c>
      <c r="D116" s="56">
        <f t="shared" ref="D116:E116" si="15">D117+D118</f>
        <v>0</v>
      </c>
      <c r="E116" s="56">
        <f t="shared" si="15"/>
        <v>719000</v>
      </c>
      <c r="F116" s="28">
        <f t="shared" si="11"/>
        <v>63.181019332161689</v>
      </c>
      <c r="G116" s="2"/>
      <c r="H116" s="2"/>
    </row>
    <row r="117" spans="1:8" s="8" customFormat="1" hidden="1">
      <c r="A117" s="13">
        <v>2240</v>
      </c>
      <c r="B117" s="12" t="s">
        <v>59</v>
      </c>
      <c r="C117" s="58"/>
      <c r="D117" s="58"/>
      <c r="E117" s="58">
        <v>0</v>
      </c>
      <c r="F117" s="28" t="e">
        <f t="shared" si="11"/>
        <v>#DIV/0!</v>
      </c>
      <c r="G117" s="2"/>
      <c r="H117" s="2"/>
    </row>
    <row r="118" spans="1:8" s="8" customFormat="1">
      <c r="A118" s="13">
        <v>2730</v>
      </c>
      <c r="B118" s="12" t="s">
        <v>66</v>
      </c>
      <c r="C118" s="58">
        <v>1138000</v>
      </c>
      <c r="D118" s="57"/>
      <c r="E118" s="57">
        <v>719000</v>
      </c>
      <c r="F118" s="28">
        <f t="shared" si="11"/>
        <v>63.181019332161689</v>
      </c>
      <c r="G118" s="2"/>
      <c r="H118" s="2"/>
    </row>
    <row r="119" spans="1:8" s="8" customFormat="1" hidden="1">
      <c r="A119" s="33" t="s">
        <v>75</v>
      </c>
      <c r="B119" s="32" t="s">
        <v>74</v>
      </c>
      <c r="C119" s="56">
        <f>C120</f>
        <v>0</v>
      </c>
      <c r="D119" s="56">
        <v>0</v>
      </c>
      <c r="E119" s="56">
        <f t="shared" ref="E119" si="16">E120</f>
        <v>0</v>
      </c>
      <c r="F119" s="28" t="e">
        <f t="shared" si="11"/>
        <v>#DIV/0!</v>
      </c>
      <c r="G119" s="2"/>
      <c r="H119" s="2"/>
    </row>
    <row r="120" spans="1:8" s="8" customFormat="1" ht="47.25" hidden="1">
      <c r="A120" s="33">
        <v>3140</v>
      </c>
      <c r="B120" s="32" t="s">
        <v>77</v>
      </c>
      <c r="C120" s="56">
        <v>0</v>
      </c>
      <c r="D120" s="56">
        <v>0</v>
      </c>
      <c r="E120" s="56">
        <f t="shared" ref="E120" si="17">E121</f>
        <v>0</v>
      </c>
      <c r="F120" s="28" t="e">
        <f t="shared" si="11"/>
        <v>#DIV/0!</v>
      </c>
      <c r="G120" s="2"/>
      <c r="H120" s="2"/>
    </row>
    <row r="121" spans="1:8" s="8" customFormat="1" hidden="1">
      <c r="A121" s="13">
        <v>2730</v>
      </c>
      <c r="B121" s="12" t="s">
        <v>66</v>
      </c>
      <c r="C121" s="58">
        <v>0</v>
      </c>
      <c r="D121" s="57">
        <v>0</v>
      </c>
      <c r="E121" s="57">
        <v>0</v>
      </c>
      <c r="F121" s="28" t="e">
        <f t="shared" si="11"/>
        <v>#DIV/0!</v>
      </c>
      <c r="G121" s="2"/>
      <c r="H121" s="2"/>
    </row>
    <row r="122" spans="1:8">
      <c r="A122" s="54" t="s">
        <v>11</v>
      </c>
      <c r="B122" s="50" t="s">
        <v>23</v>
      </c>
      <c r="C122" s="55">
        <f>C124+C132+C135</f>
        <v>953952</v>
      </c>
      <c r="D122" s="55">
        <f>D124+D132+D135</f>
        <v>0</v>
      </c>
      <c r="E122" s="55">
        <f t="shared" ref="E122" si="18">E124+E132+E135</f>
        <v>799124.94</v>
      </c>
      <c r="F122" s="28">
        <f t="shared" si="11"/>
        <v>83.76993182046894</v>
      </c>
      <c r="G122" s="2"/>
      <c r="H122" s="2"/>
    </row>
    <row r="123" spans="1:8" s="8" customFormat="1">
      <c r="A123" s="54" t="s">
        <v>75</v>
      </c>
      <c r="B123" s="50" t="s">
        <v>74</v>
      </c>
      <c r="C123" s="55">
        <f>C122</f>
        <v>953952</v>
      </c>
      <c r="D123" s="55">
        <f t="shared" ref="D123:E123" si="19">D122</f>
        <v>0</v>
      </c>
      <c r="E123" s="55">
        <f t="shared" si="19"/>
        <v>799124.94</v>
      </c>
      <c r="F123" s="28">
        <f t="shared" si="11"/>
        <v>83.76993182046894</v>
      </c>
      <c r="G123" s="2"/>
      <c r="H123" s="2"/>
    </row>
    <row r="124" spans="1:8" ht="31.5">
      <c r="A124" s="31" t="s">
        <v>12</v>
      </c>
      <c r="B124" s="32" t="s">
        <v>24</v>
      </c>
      <c r="C124" s="56">
        <f>SUM(C125:C131)</f>
        <v>642524</v>
      </c>
      <c r="D124" s="56">
        <f>SUM(D125:D131)</f>
        <v>0</v>
      </c>
      <c r="E124" s="56">
        <f>SUM(E125:E131)</f>
        <v>502291.63</v>
      </c>
      <c r="F124" s="28">
        <f t="shared" si="11"/>
        <v>78.174765456231981</v>
      </c>
      <c r="G124" s="2"/>
      <c r="H124" s="2"/>
    </row>
    <row r="125" spans="1:8" s="8" customFormat="1">
      <c r="A125" s="13">
        <v>2111</v>
      </c>
      <c r="B125" s="12" t="s">
        <v>56</v>
      </c>
      <c r="C125" s="58">
        <v>382204</v>
      </c>
      <c r="D125" s="57"/>
      <c r="E125" s="57">
        <v>314454.2</v>
      </c>
      <c r="F125" s="28">
        <f t="shared" si="11"/>
        <v>82.273916547184228</v>
      </c>
      <c r="G125" s="2"/>
      <c r="H125" s="2"/>
    </row>
    <row r="126" spans="1:8" s="8" customFormat="1">
      <c r="A126" s="13">
        <v>2120</v>
      </c>
      <c r="B126" s="12" t="s">
        <v>57</v>
      </c>
      <c r="C126" s="58">
        <v>130269</v>
      </c>
      <c r="D126" s="57"/>
      <c r="E126" s="57">
        <v>114864.9</v>
      </c>
      <c r="F126" s="28">
        <f t="shared" si="11"/>
        <v>88.175160629159649</v>
      </c>
      <c r="G126" s="2"/>
      <c r="H126" s="2"/>
    </row>
    <row r="127" spans="1:8" s="8" customFormat="1">
      <c r="A127" s="13">
        <v>2210</v>
      </c>
      <c r="B127" s="12" t="s">
        <v>58</v>
      </c>
      <c r="C127" s="58">
        <v>21915</v>
      </c>
      <c r="D127" s="57"/>
      <c r="E127" s="57">
        <v>21892</v>
      </c>
      <c r="F127" s="28">
        <f t="shared" si="11"/>
        <v>99.895049053159937</v>
      </c>
      <c r="G127" s="2"/>
      <c r="H127" s="2"/>
    </row>
    <row r="128" spans="1:8" s="8" customFormat="1">
      <c r="A128" s="13">
        <v>2240</v>
      </c>
      <c r="B128" s="12" t="s">
        <v>59</v>
      </c>
      <c r="C128" s="58">
        <v>4409</v>
      </c>
      <c r="D128" s="57"/>
      <c r="E128" s="57">
        <v>4106.32</v>
      </c>
      <c r="F128" s="28">
        <f t="shared" si="11"/>
        <v>93.134951236107952</v>
      </c>
      <c r="G128" s="2"/>
      <c r="H128" s="2"/>
    </row>
    <row r="129" spans="1:8" s="8" customFormat="1">
      <c r="A129" s="13">
        <v>2273</v>
      </c>
      <c r="B129" s="12" t="s">
        <v>60</v>
      </c>
      <c r="C129" s="58">
        <v>17736</v>
      </c>
      <c r="D129" s="57"/>
      <c r="E129" s="57">
        <v>5058.49</v>
      </c>
      <c r="F129" s="28">
        <f t="shared" si="11"/>
        <v>28.521030672079384</v>
      </c>
      <c r="G129" s="2"/>
      <c r="H129" s="2"/>
    </row>
    <row r="130" spans="1:8" s="8" customFormat="1">
      <c r="A130" s="13">
        <v>2274</v>
      </c>
      <c r="B130" s="12" t="s">
        <v>61</v>
      </c>
      <c r="C130" s="58">
        <v>85991</v>
      </c>
      <c r="D130" s="57"/>
      <c r="E130" s="57">
        <v>41915.72</v>
      </c>
      <c r="F130" s="28">
        <f t="shared" si="11"/>
        <v>48.744310451093718</v>
      </c>
      <c r="G130" s="2"/>
      <c r="H130" s="2"/>
    </row>
    <row r="131" spans="1:8" s="8" customFormat="1" ht="31.5" hidden="1">
      <c r="A131" s="13">
        <v>2282</v>
      </c>
      <c r="B131" s="12" t="s">
        <v>81</v>
      </c>
      <c r="C131" s="58">
        <v>0</v>
      </c>
      <c r="D131" s="57">
        <v>0</v>
      </c>
      <c r="E131" s="57">
        <v>0</v>
      </c>
      <c r="F131" s="28" t="e">
        <f t="shared" si="11"/>
        <v>#DIV/0!</v>
      </c>
      <c r="G131" s="2"/>
      <c r="H131" s="2"/>
    </row>
    <row r="132" spans="1:8" s="8" customFormat="1">
      <c r="A132" s="33">
        <v>4030</v>
      </c>
      <c r="B132" s="32" t="s">
        <v>69</v>
      </c>
      <c r="C132" s="56">
        <f>C133+C134</f>
        <v>311428</v>
      </c>
      <c r="D132" s="56">
        <f t="shared" ref="D132:E132" si="20">D133+D134</f>
        <v>0</v>
      </c>
      <c r="E132" s="56">
        <f t="shared" si="20"/>
        <v>296833.31</v>
      </c>
      <c r="F132" s="28">
        <f t="shared" si="11"/>
        <v>95.313623052519361</v>
      </c>
      <c r="G132" s="2"/>
      <c r="H132" s="2"/>
    </row>
    <row r="133" spans="1:8" s="8" customFormat="1">
      <c r="A133" s="13">
        <v>2111</v>
      </c>
      <c r="B133" s="12" t="s">
        <v>56</v>
      </c>
      <c r="C133" s="58">
        <v>243288</v>
      </c>
      <c r="D133" s="57"/>
      <c r="E133" s="57">
        <v>229567.5</v>
      </c>
      <c r="F133" s="28">
        <f t="shared" si="11"/>
        <v>94.360387688665284</v>
      </c>
      <c r="G133" s="2"/>
      <c r="H133" s="2"/>
    </row>
    <row r="134" spans="1:8" s="8" customFormat="1">
      <c r="A134" s="13">
        <v>2120</v>
      </c>
      <c r="B134" s="12" t="s">
        <v>57</v>
      </c>
      <c r="C134" s="58">
        <v>68140</v>
      </c>
      <c r="D134" s="57"/>
      <c r="E134" s="57">
        <v>67265.81</v>
      </c>
      <c r="F134" s="28">
        <f t="shared" si="11"/>
        <v>98.717067801584975</v>
      </c>
      <c r="G134" s="2"/>
      <c r="H134" s="2"/>
    </row>
    <row r="135" spans="1:8" s="8" customFormat="1" hidden="1">
      <c r="A135" s="33">
        <v>4082</v>
      </c>
      <c r="B135" s="32" t="s">
        <v>78</v>
      </c>
      <c r="C135" s="56">
        <f>C136</f>
        <v>0</v>
      </c>
      <c r="D135" s="56">
        <f t="shared" ref="D135:E135" si="21">D136</f>
        <v>0</v>
      </c>
      <c r="E135" s="56">
        <f t="shared" si="21"/>
        <v>0</v>
      </c>
      <c r="F135" s="28" t="e">
        <f t="shared" si="11"/>
        <v>#DIV/0!</v>
      </c>
      <c r="G135" s="2"/>
      <c r="H135" s="2"/>
    </row>
    <row r="136" spans="1:8" s="8" customFormat="1" hidden="1">
      <c r="A136" s="13">
        <v>2210</v>
      </c>
      <c r="B136" s="12" t="s">
        <v>58</v>
      </c>
      <c r="C136" s="58">
        <v>0</v>
      </c>
      <c r="D136" s="57">
        <v>0</v>
      </c>
      <c r="E136" s="57">
        <v>0</v>
      </c>
      <c r="F136" s="28" t="e">
        <f t="shared" si="11"/>
        <v>#DIV/0!</v>
      </c>
      <c r="G136" s="2"/>
      <c r="H136" s="2"/>
    </row>
    <row r="137" spans="1:8">
      <c r="A137" s="54" t="s">
        <v>13</v>
      </c>
      <c r="B137" s="50" t="s">
        <v>14</v>
      </c>
      <c r="C137" s="55">
        <f>C141+C139</f>
        <v>230259</v>
      </c>
      <c r="D137" s="55">
        <f t="shared" ref="D137:E137" si="22">D141+D139</f>
        <v>0</v>
      </c>
      <c r="E137" s="55">
        <f t="shared" si="22"/>
        <v>164702.20000000001</v>
      </c>
      <c r="F137" s="28">
        <f t="shared" si="11"/>
        <v>71.529104182681252</v>
      </c>
      <c r="G137" s="2"/>
      <c r="H137" s="2"/>
    </row>
    <row r="138" spans="1:8" s="8" customFormat="1">
      <c r="A138" s="54" t="s">
        <v>73</v>
      </c>
      <c r="B138" s="50" t="s">
        <v>72</v>
      </c>
      <c r="C138" s="55">
        <f>C139+C141</f>
        <v>230259</v>
      </c>
      <c r="D138" s="55">
        <f t="shared" ref="D138:E138" si="23">D139+D141</f>
        <v>0</v>
      </c>
      <c r="E138" s="55">
        <f t="shared" si="23"/>
        <v>164702.20000000001</v>
      </c>
      <c r="F138" s="28">
        <f t="shared" si="11"/>
        <v>71.529104182681252</v>
      </c>
      <c r="G138" s="2"/>
      <c r="H138" s="2"/>
    </row>
    <row r="139" spans="1:8" s="8" customFormat="1" ht="31.5">
      <c r="A139" s="47">
        <v>6017</v>
      </c>
      <c r="B139" s="46" t="s">
        <v>101</v>
      </c>
      <c r="C139" s="59">
        <v>13000</v>
      </c>
      <c r="D139" s="59"/>
      <c r="E139" s="59">
        <v>13000</v>
      </c>
      <c r="F139" s="28">
        <f t="shared" si="11"/>
        <v>100</v>
      </c>
      <c r="G139" s="2"/>
      <c r="H139" s="2"/>
    </row>
    <row r="140" spans="1:8" s="8" customFormat="1">
      <c r="A140" s="48">
        <v>2240</v>
      </c>
      <c r="B140" s="46" t="s">
        <v>59</v>
      </c>
      <c r="C140" s="63">
        <v>13000</v>
      </c>
      <c r="D140" s="63"/>
      <c r="E140" s="63">
        <v>13000</v>
      </c>
      <c r="F140" s="28">
        <f t="shared" si="11"/>
        <v>100</v>
      </c>
      <c r="G140" s="2"/>
      <c r="H140" s="2"/>
    </row>
    <row r="141" spans="1:8">
      <c r="A141" s="31" t="s">
        <v>25</v>
      </c>
      <c r="B141" s="32" t="s">
        <v>26</v>
      </c>
      <c r="C141" s="56">
        <f>SUM(C142:C143)</f>
        <v>217259</v>
      </c>
      <c r="D141" s="56">
        <f t="shared" ref="D141:E141" si="24">SUM(D142:D143)</f>
        <v>0</v>
      </c>
      <c r="E141" s="56">
        <f t="shared" si="24"/>
        <v>151702.20000000001</v>
      </c>
      <c r="F141" s="28">
        <f t="shared" si="11"/>
        <v>69.82550780404955</v>
      </c>
      <c r="G141" s="2"/>
      <c r="H141" s="2"/>
    </row>
    <row r="142" spans="1:8" s="8" customFormat="1">
      <c r="A142" s="13">
        <v>2210</v>
      </c>
      <c r="B142" s="12" t="s">
        <v>58</v>
      </c>
      <c r="C142" s="58">
        <v>20624</v>
      </c>
      <c r="D142" s="58"/>
      <c r="E142" s="58">
        <v>0</v>
      </c>
      <c r="F142" s="28">
        <f t="shared" si="11"/>
        <v>0</v>
      </c>
      <c r="G142" s="2"/>
      <c r="H142" s="2"/>
    </row>
    <row r="143" spans="1:8" s="8" customFormat="1">
      <c r="A143" s="13">
        <v>2240</v>
      </c>
      <c r="B143" s="12" t="s">
        <v>59</v>
      </c>
      <c r="C143" s="58">
        <v>196635</v>
      </c>
      <c r="D143" s="57"/>
      <c r="E143" s="57">
        <v>151702.20000000001</v>
      </c>
      <c r="F143" s="28">
        <f t="shared" si="11"/>
        <v>77.149134182622632</v>
      </c>
      <c r="G143" s="2"/>
      <c r="H143" s="2"/>
    </row>
    <row r="144" spans="1:8" s="8" customFormat="1">
      <c r="A144" s="51" t="s">
        <v>73</v>
      </c>
      <c r="B144" s="50" t="s">
        <v>72</v>
      </c>
      <c r="C144" s="55">
        <f>C145</f>
        <v>1883196</v>
      </c>
      <c r="D144" s="55">
        <f t="shared" ref="D144:E144" si="25">D145</f>
        <v>0</v>
      </c>
      <c r="E144" s="55">
        <f t="shared" si="25"/>
        <v>1874342.39</v>
      </c>
      <c r="F144" s="28">
        <f t="shared" si="11"/>
        <v>99.529862531568668</v>
      </c>
      <c r="G144" s="2"/>
      <c r="H144" s="2"/>
    </row>
    <row r="145" spans="1:8" s="8" customFormat="1">
      <c r="A145" s="51">
        <v>7000</v>
      </c>
      <c r="B145" s="50" t="s">
        <v>28</v>
      </c>
      <c r="C145" s="55">
        <f>C146+C149+C151</f>
        <v>1883196</v>
      </c>
      <c r="D145" s="55">
        <f t="shared" ref="D145:E145" si="26">D146+D149+D151</f>
        <v>0</v>
      </c>
      <c r="E145" s="55">
        <f t="shared" si="26"/>
        <v>1874342.39</v>
      </c>
      <c r="F145" s="28">
        <f t="shared" si="11"/>
        <v>99.529862531568668</v>
      </c>
      <c r="G145" s="2"/>
      <c r="H145" s="2"/>
    </row>
    <row r="146" spans="1:8" s="42" customFormat="1">
      <c r="A146" s="33">
        <v>7130</v>
      </c>
      <c r="B146" s="32" t="s">
        <v>84</v>
      </c>
      <c r="C146" s="56">
        <f>C148+C147</f>
        <v>307000</v>
      </c>
      <c r="D146" s="56">
        <f t="shared" ref="D146:E146" si="27">D148+D147</f>
        <v>0</v>
      </c>
      <c r="E146" s="56">
        <f t="shared" si="27"/>
        <v>307000</v>
      </c>
      <c r="F146" s="28">
        <f t="shared" si="11"/>
        <v>100</v>
      </c>
      <c r="G146" s="41"/>
      <c r="H146" s="41"/>
    </row>
    <row r="147" spans="1:8" s="80" customFormat="1">
      <c r="A147" s="13">
        <v>2240</v>
      </c>
      <c r="B147" s="12" t="s">
        <v>59</v>
      </c>
      <c r="C147" s="58">
        <v>10000</v>
      </c>
      <c r="D147" s="58"/>
      <c r="E147" s="58">
        <v>10000</v>
      </c>
      <c r="F147" s="28">
        <f t="shared" si="11"/>
        <v>100</v>
      </c>
      <c r="G147" s="79"/>
      <c r="H147" s="79"/>
    </row>
    <row r="148" spans="1:8" s="8" customFormat="1" ht="31.5">
      <c r="A148" s="13">
        <v>2281</v>
      </c>
      <c r="B148" s="12" t="s">
        <v>85</v>
      </c>
      <c r="C148" s="58">
        <v>297000</v>
      </c>
      <c r="D148" s="57"/>
      <c r="E148" s="57">
        <v>297000</v>
      </c>
      <c r="F148" s="28">
        <f t="shared" si="11"/>
        <v>100</v>
      </c>
      <c r="G148" s="2"/>
      <c r="H148" s="2"/>
    </row>
    <row r="149" spans="1:8" s="42" customFormat="1" ht="31.5">
      <c r="A149" s="33">
        <v>7461</v>
      </c>
      <c r="B149" s="32" t="s">
        <v>100</v>
      </c>
      <c r="C149" s="56">
        <f>C150</f>
        <v>1565981</v>
      </c>
      <c r="D149" s="56">
        <f>D150</f>
        <v>0</v>
      </c>
      <c r="E149" s="60">
        <f>E150</f>
        <v>1565980.39</v>
      </c>
      <c r="F149" s="28">
        <f t="shared" si="11"/>
        <v>99.999961046781522</v>
      </c>
      <c r="G149" s="41"/>
      <c r="H149" s="41"/>
    </row>
    <row r="150" spans="1:8" s="8" customFormat="1">
      <c r="A150" s="13">
        <v>2240</v>
      </c>
      <c r="B150" s="12" t="s">
        <v>59</v>
      </c>
      <c r="C150" s="58">
        <v>1565981</v>
      </c>
      <c r="D150" s="57"/>
      <c r="E150" s="57">
        <v>1565980.39</v>
      </c>
      <c r="F150" s="28">
        <f t="shared" si="11"/>
        <v>99.999961046781522</v>
      </c>
      <c r="G150" s="2"/>
      <c r="H150" s="2"/>
    </row>
    <row r="151" spans="1:8" s="8" customFormat="1">
      <c r="A151" s="33">
        <v>7693</v>
      </c>
      <c r="B151" s="32" t="s">
        <v>104</v>
      </c>
      <c r="C151" s="56">
        <f>C152</f>
        <v>10215</v>
      </c>
      <c r="D151" s="56">
        <f t="shared" ref="D151:E151" si="28">D152</f>
        <v>0</v>
      </c>
      <c r="E151" s="56">
        <f t="shared" si="28"/>
        <v>1362</v>
      </c>
      <c r="F151" s="28">
        <f t="shared" si="11"/>
        <v>13.333333333333334</v>
      </c>
      <c r="G151" s="2"/>
      <c r="H151" s="2"/>
    </row>
    <row r="152" spans="1:8" s="8" customFormat="1">
      <c r="A152" s="13">
        <v>2800</v>
      </c>
      <c r="B152" s="12" t="s">
        <v>62</v>
      </c>
      <c r="C152" s="58">
        <v>10215</v>
      </c>
      <c r="D152" s="57"/>
      <c r="E152" s="57">
        <v>1362</v>
      </c>
      <c r="F152" s="28">
        <f t="shared" si="11"/>
        <v>13.333333333333334</v>
      </c>
      <c r="G152" s="2"/>
      <c r="H152" s="2"/>
    </row>
    <row r="153" spans="1:8" s="4" customFormat="1">
      <c r="A153" s="54" t="s">
        <v>15</v>
      </c>
      <c r="B153" s="50" t="s">
        <v>29</v>
      </c>
      <c r="C153" s="55">
        <f>C155</f>
        <v>55000</v>
      </c>
      <c r="D153" s="55">
        <f>D155</f>
        <v>0</v>
      </c>
      <c r="E153" s="55">
        <f t="shared" ref="E153" si="29">E155</f>
        <v>0</v>
      </c>
      <c r="F153" s="28">
        <f t="shared" ref="F153:F167" si="30">E153/C153*100</f>
        <v>0</v>
      </c>
      <c r="G153" s="2"/>
      <c r="H153" s="2"/>
    </row>
    <row r="154" spans="1:8" s="4" customFormat="1">
      <c r="A154" s="54" t="s">
        <v>73</v>
      </c>
      <c r="B154" s="50" t="s">
        <v>72</v>
      </c>
      <c r="C154" s="55">
        <v>55000</v>
      </c>
      <c r="D154" s="55"/>
      <c r="E154" s="55">
        <v>0</v>
      </c>
      <c r="F154" s="28">
        <f t="shared" si="30"/>
        <v>0</v>
      </c>
      <c r="G154" s="2"/>
      <c r="H154" s="2"/>
    </row>
    <row r="155" spans="1:8" ht="31.5">
      <c r="A155" s="36" t="s">
        <v>36</v>
      </c>
      <c r="B155" s="35" t="s">
        <v>37</v>
      </c>
      <c r="C155" s="61">
        <f>C156</f>
        <v>55000</v>
      </c>
      <c r="D155" s="61">
        <f>D156</f>
        <v>0</v>
      </c>
      <c r="E155" s="64">
        <f>E156</f>
        <v>0</v>
      </c>
      <c r="F155" s="28">
        <f t="shared" si="30"/>
        <v>0</v>
      </c>
      <c r="G155" s="2"/>
      <c r="H155" s="2"/>
    </row>
    <row r="156" spans="1:8" s="8" customFormat="1">
      <c r="A156" s="13">
        <v>2210</v>
      </c>
      <c r="B156" s="12" t="s">
        <v>58</v>
      </c>
      <c r="C156" s="62">
        <v>55000</v>
      </c>
      <c r="D156" s="65"/>
      <c r="E156" s="65">
        <v>0</v>
      </c>
      <c r="F156" s="28">
        <f t="shared" si="30"/>
        <v>0</v>
      </c>
      <c r="G156" s="2"/>
      <c r="H156" s="2"/>
    </row>
    <row r="157" spans="1:8" s="42" customFormat="1">
      <c r="A157" s="51">
        <v>37</v>
      </c>
      <c r="B157" s="50" t="s">
        <v>76</v>
      </c>
      <c r="C157" s="66">
        <f>C158</f>
        <v>172690</v>
      </c>
      <c r="D157" s="66">
        <f t="shared" ref="D157:E157" si="31">D158</f>
        <v>0</v>
      </c>
      <c r="E157" s="66">
        <f t="shared" si="31"/>
        <v>0</v>
      </c>
      <c r="F157" s="28">
        <f t="shared" si="30"/>
        <v>0</v>
      </c>
      <c r="G157" s="41"/>
      <c r="H157" s="41"/>
    </row>
    <row r="158" spans="1:8" s="42" customFormat="1">
      <c r="A158" s="51">
        <v>8000</v>
      </c>
      <c r="B158" s="50" t="s">
        <v>29</v>
      </c>
      <c r="C158" s="66">
        <f>C159</f>
        <v>172690</v>
      </c>
      <c r="D158" s="66">
        <f t="shared" ref="D158:E158" si="32">D159</f>
        <v>0</v>
      </c>
      <c r="E158" s="66">
        <f t="shared" si="32"/>
        <v>0</v>
      </c>
      <c r="F158" s="28">
        <f t="shared" si="30"/>
        <v>0</v>
      </c>
      <c r="G158" s="41"/>
      <c r="H158" s="41"/>
    </row>
    <row r="159" spans="1:8" s="42" customFormat="1">
      <c r="A159" s="33">
        <v>8710</v>
      </c>
      <c r="B159" s="32" t="s">
        <v>86</v>
      </c>
      <c r="C159" s="61">
        <f>C160</f>
        <v>172690</v>
      </c>
      <c r="D159" s="61">
        <f t="shared" ref="D159:E159" si="33">D160</f>
        <v>0</v>
      </c>
      <c r="E159" s="61">
        <f t="shared" si="33"/>
        <v>0</v>
      </c>
      <c r="F159" s="28">
        <f t="shared" si="30"/>
        <v>0</v>
      </c>
      <c r="G159" s="41"/>
      <c r="H159" s="41"/>
    </row>
    <row r="160" spans="1:8" s="8" customFormat="1">
      <c r="A160" s="13">
        <v>9000</v>
      </c>
      <c r="B160" s="12" t="s">
        <v>87</v>
      </c>
      <c r="C160" s="62">
        <v>172690</v>
      </c>
      <c r="D160" s="65"/>
      <c r="E160" s="65">
        <v>0</v>
      </c>
      <c r="F160" s="28">
        <f t="shared" si="30"/>
        <v>0</v>
      </c>
      <c r="G160" s="2"/>
      <c r="H160" s="2"/>
    </row>
    <row r="161" spans="1:8">
      <c r="A161" s="54" t="s">
        <v>30</v>
      </c>
      <c r="B161" s="50" t="s">
        <v>31</v>
      </c>
      <c r="C161" s="55">
        <f>C162</f>
        <v>3767135</v>
      </c>
      <c r="D161" s="55">
        <f t="shared" ref="D161:E161" si="34">D162</f>
        <v>0</v>
      </c>
      <c r="E161" s="55">
        <f t="shared" si="34"/>
        <v>3132944.15</v>
      </c>
      <c r="F161" s="28">
        <f t="shared" si="30"/>
        <v>83.165167959205064</v>
      </c>
      <c r="G161" s="2"/>
      <c r="H161" s="2"/>
    </row>
    <row r="162" spans="1:8">
      <c r="A162" s="51" t="s">
        <v>73</v>
      </c>
      <c r="B162" s="50" t="s">
        <v>72</v>
      </c>
      <c r="C162" s="55">
        <f>C163+C165</f>
        <v>3767135</v>
      </c>
      <c r="D162" s="55">
        <f t="shared" ref="D162:E162" si="35">D163+D165</f>
        <v>0</v>
      </c>
      <c r="E162" s="55">
        <f t="shared" si="35"/>
        <v>3132944.15</v>
      </c>
      <c r="F162" s="28">
        <f t="shared" si="30"/>
        <v>83.165167959205064</v>
      </c>
      <c r="G162" s="2"/>
      <c r="H162" s="2"/>
    </row>
    <row r="163" spans="1:8">
      <c r="A163" s="33">
        <v>9770</v>
      </c>
      <c r="B163" s="32" t="s">
        <v>33</v>
      </c>
      <c r="C163" s="56">
        <f>C164</f>
        <v>3302135</v>
      </c>
      <c r="D163" s="64">
        <f>D164</f>
        <v>0</v>
      </c>
      <c r="E163" s="64">
        <f>E164</f>
        <v>3067944.15</v>
      </c>
      <c r="F163" s="28">
        <f t="shared" si="30"/>
        <v>92.907895952164282</v>
      </c>
      <c r="G163" s="2"/>
      <c r="H163" s="2"/>
    </row>
    <row r="164" spans="1:8" s="8" customFormat="1">
      <c r="A164" s="13">
        <v>2620</v>
      </c>
      <c r="B164" s="12" t="s">
        <v>67</v>
      </c>
      <c r="C164" s="58">
        <v>3302135</v>
      </c>
      <c r="D164" s="65"/>
      <c r="E164" s="65">
        <v>3067944.15</v>
      </c>
      <c r="F164" s="28">
        <f t="shared" si="30"/>
        <v>92.907895952164282</v>
      </c>
      <c r="G164" s="2"/>
      <c r="H164" s="2"/>
    </row>
    <row r="165" spans="1:8" s="8" customFormat="1" ht="31.5">
      <c r="A165" s="33">
        <v>9800</v>
      </c>
      <c r="B165" s="43" t="s">
        <v>88</v>
      </c>
      <c r="C165" s="56">
        <f>C166</f>
        <v>465000</v>
      </c>
      <c r="D165" s="56">
        <f t="shared" ref="D165:E165" si="36">D166</f>
        <v>0</v>
      </c>
      <c r="E165" s="56">
        <f t="shared" si="36"/>
        <v>65000</v>
      </c>
      <c r="F165" s="28">
        <f t="shared" si="30"/>
        <v>13.978494623655912</v>
      </c>
      <c r="G165" s="2"/>
      <c r="H165" s="2"/>
    </row>
    <row r="166" spans="1:8" s="8" customFormat="1">
      <c r="A166" s="13">
        <v>2620</v>
      </c>
      <c r="B166" s="12" t="s">
        <v>67</v>
      </c>
      <c r="C166" s="58">
        <v>465000</v>
      </c>
      <c r="D166" s="65"/>
      <c r="E166" s="65">
        <v>65000</v>
      </c>
      <c r="F166" s="28">
        <f t="shared" si="30"/>
        <v>13.978494623655912</v>
      </c>
      <c r="G166" s="2"/>
      <c r="H166" s="2"/>
    </row>
    <row r="167" spans="1:8">
      <c r="A167" s="85" t="s">
        <v>17</v>
      </c>
      <c r="B167" s="86"/>
      <c r="C167" s="67">
        <f>C161+C153+C137+C122+C103+C47+C15+C145+C158</f>
        <v>49850141.390000001</v>
      </c>
      <c r="D167" s="67">
        <f>D161+D153+D137+D122+D103+D47+D15+D145+D158</f>
        <v>0</v>
      </c>
      <c r="E167" s="67">
        <f>E161+E153+E137+E122+E103+E47+E15+E145+E158</f>
        <v>46260734.950000003</v>
      </c>
      <c r="F167" s="28">
        <f t="shared" si="30"/>
        <v>92.799606300173835</v>
      </c>
      <c r="G167" s="2"/>
      <c r="H167" s="2"/>
    </row>
    <row r="168" spans="1:8" s="8" customFormat="1">
      <c r="A168" s="9"/>
      <c r="B168" s="5"/>
      <c r="C168" s="5"/>
      <c r="D168" s="5"/>
      <c r="E168" s="5"/>
      <c r="F168" s="5"/>
    </row>
    <row r="169" spans="1:8" s="8" customFormat="1">
      <c r="A169" s="9"/>
      <c r="B169" s="5"/>
      <c r="C169" s="5"/>
      <c r="D169" s="5"/>
      <c r="E169" s="5"/>
      <c r="F169" s="5"/>
    </row>
    <row r="170" spans="1:8" s="8" customFormat="1">
      <c r="A170" s="9"/>
      <c r="B170" s="5"/>
      <c r="C170" s="5"/>
      <c r="D170" s="5"/>
      <c r="E170" s="5"/>
      <c r="F170" s="5"/>
    </row>
    <row r="171" spans="1:8" ht="18.75">
      <c r="A171" s="82" t="s">
        <v>105</v>
      </c>
      <c r="B171" s="82"/>
      <c r="C171" s="27"/>
      <c r="D171" s="8"/>
      <c r="E171" s="19" t="s">
        <v>106</v>
      </c>
    </row>
    <row r="172" spans="1:8" ht="18.75">
      <c r="A172" s="82"/>
      <c r="B172" s="82"/>
      <c r="D172" s="6"/>
      <c r="E172" s="6"/>
    </row>
  </sheetData>
  <mergeCells count="14">
    <mergeCell ref="A172:B172"/>
    <mergeCell ref="E2:F4"/>
    <mergeCell ref="A9:F9"/>
    <mergeCell ref="A167:B167"/>
    <mergeCell ref="A171:B171"/>
    <mergeCell ref="A7:F7"/>
    <mergeCell ref="A8:F8"/>
    <mergeCell ref="A10:F10"/>
    <mergeCell ref="E12:E13"/>
    <mergeCell ref="A12:A13"/>
    <mergeCell ref="F12:F13"/>
    <mergeCell ref="B12:B13"/>
    <mergeCell ref="D12:D13"/>
    <mergeCell ref="C12:C13"/>
  </mergeCells>
  <pageMargins left="0.31496062992125984" right="0.31496062992125984" top="0.19685039370078741" bottom="0.19685039370078741" header="0" footer="0"/>
  <pageSetup paperSize="9" scale="48" fitToWidth="2" fitToHeight="2" orientation="portrait" horizontalDpi="300" verticalDpi="300" r:id="rId1"/>
  <rowBreaks count="1" manualBreakCount="1">
    <brk id="93" max="5" man="1"/>
  </rowBreaks>
</worksheet>
</file>

<file path=xl/worksheets/sheet2.xml><?xml version="1.0" encoding="utf-8"?>
<worksheet xmlns="http://schemas.openxmlformats.org/spreadsheetml/2006/main" xmlns:r="http://schemas.openxmlformats.org/officeDocument/2006/relationships">
  <dimension ref="A2:G77"/>
  <sheetViews>
    <sheetView zoomScale="91" zoomScaleNormal="91" workbookViewId="0">
      <selection activeCell="L5" sqref="L5"/>
    </sheetView>
  </sheetViews>
  <sheetFormatPr defaultColWidth="9.140625" defaultRowHeight="15.75"/>
  <cols>
    <col min="1" max="1" width="10.7109375" style="9" customWidth="1"/>
    <col min="2" max="2" width="50.7109375" style="5" customWidth="1"/>
    <col min="3" max="3" width="23.28515625" style="5" customWidth="1"/>
    <col min="4" max="4" width="15.7109375" style="5" customWidth="1"/>
    <col min="5" max="5" width="19.85546875" style="5" customWidth="1"/>
    <col min="6" max="6" width="11.5703125" style="8" bestFit="1" customWidth="1"/>
    <col min="7" max="16384" width="9.140625" style="8"/>
  </cols>
  <sheetData>
    <row r="2" spans="1:7" hidden="1"/>
    <row r="3" spans="1:7" ht="31.5" customHeight="1">
      <c r="A3" s="25"/>
      <c r="B3" s="25"/>
      <c r="C3" s="25"/>
      <c r="D3" s="83" t="s">
        <v>120</v>
      </c>
      <c r="E3" s="83"/>
    </row>
    <row r="4" spans="1:7" ht="18.75" customHeight="1">
      <c r="D4" s="83"/>
      <c r="E4" s="83"/>
    </row>
    <row r="5" spans="1:7" ht="42" customHeight="1">
      <c r="D5" s="83"/>
      <c r="E5" s="83"/>
    </row>
    <row r="6" spans="1:7" ht="18.75">
      <c r="E6" s="18"/>
    </row>
    <row r="7" spans="1:7" ht="18.75">
      <c r="E7" s="18"/>
    </row>
    <row r="8" spans="1:7" ht="18.75">
      <c r="A8" s="84" t="s">
        <v>70</v>
      </c>
      <c r="B8" s="84"/>
      <c r="C8" s="84"/>
      <c r="D8" s="84"/>
      <c r="E8" s="84"/>
    </row>
    <row r="9" spans="1:7" ht="18.75">
      <c r="A9" s="84" t="s">
        <v>52</v>
      </c>
      <c r="B9" s="84"/>
      <c r="C9" s="84"/>
      <c r="D9" s="84"/>
      <c r="E9" s="84"/>
    </row>
    <row r="10" spans="1:7" ht="18.75">
      <c r="A10" s="84" t="s">
        <v>108</v>
      </c>
      <c r="B10" s="84"/>
      <c r="C10" s="84"/>
      <c r="D10" s="84"/>
      <c r="E10" s="84"/>
    </row>
    <row r="11" spans="1:7" ht="18.75">
      <c r="A11" s="87" t="s">
        <v>92</v>
      </c>
      <c r="B11" s="87"/>
      <c r="C11" s="87"/>
      <c r="D11" s="87"/>
      <c r="E11" s="87"/>
    </row>
    <row r="12" spans="1:7" ht="18.75">
      <c r="A12" s="29"/>
      <c r="B12" s="29"/>
      <c r="C12" s="29"/>
      <c r="D12" s="29"/>
      <c r="E12" s="76" t="s">
        <v>107</v>
      </c>
    </row>
    <row r="13" spans="1:7" ht="15" customHeight="1">
      <c r="A13" s="88" t="s">
        <v>0</v>
      </c>
      <c r="B13" s="88" t="s">
        <v>1</v>
      </c>
      <c r="C13" s="88" t="s">
        <v>53</v>
      </c>
      <c r="D13" s="88" t="s">
        <v>55</v>
      </c>
      <c r="E13" s="88" t="s">
        <v>93</v>
      </c>
    </row>
    <row r="14" spans="1:7" s="1" customFormat="1" ht="65.25" customHeight="1">
      <c r="A14" s="88"/>
      <c r="B14" s="88"/>
      <c r="C14" s="88"/>
      <c r="D14" s="88"/>
      <c r="E14" s="88"/>
    </row>
    <row r="15" spans="1:7">
      <c r="A15" s="21">
        <v>1</v>
      </c>
      <c r="B15" s="21">
        <v>2</v>
      </c>
      <c r="C15" s="21">
        <v>3</v>
      </c>
      <c r="D15" s="21">
        <v>4</v>
      </c>
      <c r="E15" s="78">
        <v>5</v>
      </c>
      <c r="F15" s="2"/>
      <c r="G15" s="2"/>
    </row>
    <row r="16" spans="1:7">
      <c r="A16" s="10" t="s">
        <v>2</v>
      </c>
      <c r="B16" s="11" t="s">
        <v>3</v>
      </c>
      <c r="C16" s="68">
        <f>C18</f>
        <v>142701</v>
      </c>
      <c r="D16" s="68">
        <f>D18</f>
        <v>126281</v>
      </c>
      <c r="E16" s="26">
        <f>D16/C16*100</f>
        <v>88.493423311679663</v>
      </c>
      <c r="F16" s="2"/>
      <c r="G16" s="2"/>
    </row>
    <row r="17" spans="1:7" ht="31.5">
      <c r="A17" s="10" t="s">
        <v>73</v>
      </c>
      <c r="B17" s="11" t="s">
        <v>72</v>
      </c>
      <c r="C17" s="68">
        <f>C18</f>
        <v>142701</v>
      </c>
      <c r="D17" s="68">
        <f>D18</f>
        <v>126281</v>
      </c>
      <c r="E17" s="26">
        <f t="shared" ref="E17:E65" si="0">D17/C17*100</f>
        <v>88.493423311679663</v>
      </c>
      <c r="F17" s="2"/>
      <c r="G17" s="2"/>
    </row>
    <row r="18" spans="1:7" ht="91.5" customHeight="1">
      <c r="A18" s="31" t="s">
        <v>19</v>
      </c>
      <c r="B18" s="32" t="s">
        <v>4</v>
      </c>
      <c r="C18" s="59">
        <f>C19+C20+C21</f>
        <v>142701</v>
      </c>
      <c r="D18" s="59">
        <f>D19+D20+D21</f>
        <v>126281</v>
      </c>
      <c r="E18" s="26">
        <f t="shared" si="0"/>
        <v>88.493423311679663</v>
      </c>
      <c r="F18" s="2"/>
      <c r="G18" s="2"/>
    </row>
    <row r="19" spans="1:7">
      <c r="A19" s="13">
        <v>2210</v>
      </c>
      <c r="B19" s="12" t="s">
        <v>58</v>
      </c>
      <c r="C19" s="63">
        <v>30460</v>
      </c>
      <c r="D19" s="63">
        <v>30281</v>
      </c>
      <c r="E19" s="26">
        <f t="shared" si="0"/>
        <v>99.4123440577807</v>
      </c>
      <c r="F19" s="2"/>
      <c r="G19" s="2"/>
    </row>
    <row r="20" spans="1:7">
      <c r="A20" s="13">
        <v>2240</v>
      </c>
      <c r="B20" s="12" t="s">
        <v>59</v>
      </c>
      <c r="C20" s="63">
        <v>16241</v>
      </c>
      <c r="D20" s="69">
        <v>0</v>
      </c>
      <c r="E20" s="26">
        <f t="shared" si="0"/>
        <v>0</v>
      </c>
      <c r="F20" s="2"/>
      <c r="G20" s="2"/>
    </row>
    <row r="21" spans="1:7" ht="31.5">
      <c r="A21" s="13">
        <v>3110</v>
      </c>
      <c r="B21" s="12" t="s">
        <v>82</v>
      </c>
      <c r="C21" s="63">
        <v>96000</v>
      </c>
      <c r="D21" s="69">
        <v>96000</v>
      </c>
      <c r="E21" s="26">
        <f t="shared" si="0"/>
        <v>100</v>
      </c>
      <c r="F21" s="2"/>
      <c r="G21" s="2"/>
    </row>
    <row r="22" spans="1:7">
      <c r="A22" s="10" t="s">
        <v>5</v>
      </c>
      <c r="B22" s="11" t="s">
        <v>6</v>
      </c>
      <c r="C22" s="68">
        <f>C24+C29+C39+C41+C44+C33+C35</f>
        <v>1854297.1400000001</v>
      </c>
      <c r="D22" s="68">
        <f>D24+D29+D39+D41+D44+D33+D35</f>
        <v>1524789.1400000001</v>
      </c>
      <c r="E22" s="26">
        <f t="shared" si="0"/>
        <v>82.230032453159041</v>
      </c>
      <c r="F22" s="2"/>
      <c r="G22" s="2"/>
    </row>
    <row r="23" spans="1:7">
      <c r="A23" s="10" t="s">
        <v>75</v>
      </c>
      <c r="B23" s="11" t="s">
        <v>74</v>
      </c>
      <c r="C23" s="68">
        <f>C24+C29+C39+C41+C44+C33+C35</f>
        <v>1854297.1400000001</v>
      </c>
      <c r="D23" s="68">
        <f>D24+D29+D39+D41+D44+D33+D35</f>
        <v>1524789.1400000001</v>
      </c>
      <c r="E23" s="26">
        <f t="shared" si="0"/>
        <v>82.230032453159041</v>
      </c>
      <c r="F23" s="2"/>
      <c r="G23" s="2"/>
    </row>
    <row r="24" spans="1:7">
      <c r="A24" s="31" t="s">
        <v>7</v>
      </c>
      <c r="B24" s="32" t="s">
        <v>20</v>
      </c>
      <c r="C24" s="59">
        <f>C26+C25+C27+C28</f>
        <v>299066</v>
      </c>
      <c r="D24" s="59">
        <f>D26+D25+D27+D28</f>
        <v>299066</v>
      </c>
      <c r="E24" s="40">
        <f>D24/C24*100</f>
        <v>100</v>
      </c>
      <c r="F24" s="2"/>
      <c r="G24" s="2"/>
    </row>
    <row r="25" spans="1:7">
      <c r="A25" s="13">
        <v>2210</v>
      </c>
      <c r="B25" s="12" t="s">
        <v>58</v>
      </c>
      <c r="C25" s="63">
        <v>117770</v>
      </c>
      <c r="D25" s="63">
        <v>117770</v>
      </c>
      <c r="E25" s="26">
        <f t="shared" si="0"/>
        <v>100</v>
      </c>
      <c r="F25" s="2"/>
      <c r="G25" s="2"/>
    </row>
    <row r="26" spans="1:7" hidden="1">
      <c r="A26" s="13">
        <v>2230</v>
      </c>
      <c r="B26" s="12" t="s">
        <v>63</v>
      </c>
      <c r="C26" s="63">
        <v>0</v>
      </c>
      <c r="D26" s="69">
        <v>0</v>
      </c>
      <c r="E26" s="26" t="e">
        <f t="shared" si="0"/>
        <v>#DIV/0!</v>
      </c>
      <c r="F26" s="2"/>
      <c r="G26" s="2"/>
    </row>
    <row r="27" spans="1:7" ht="31.5">
      <c r="A27" s="13">
        <v>2275</v>
      </c>
      <c r="B27" s="12" t="s">
        <v>80</v>
      </c>
      <c r="C27" s="63">
        <v>134820</v>
      </c>
      <c r="D27" s="69">
        <v>134820</v>
      </c>
      <c r="E27" s="26">
        <f t="shared" si="0"/>
        <v>100</v>
      </c>
      <c r="F27" s="2"/>
      <c r="G27" s="2"/>
    </row>
    <row r="28" spans="1:7" ht="31.5">
      <c r="A28" s="13">
        <v>3110</v>
      </c>
      <c r="B28" s="12" t="s">
        <v>82</v>
      </c>
      <c r="C28" s="63">
        <v>46476</v>
      </c>
      <c r="D28" s="69">
        <v>46476</v>
      </c>
      <c r="E28" s="26">
        <f t="shared" si="0"/>
        <v>100</v>
      </c>
      <c r="F28" s="2"/>
      <c r="G28" s="2"/>
    </row>
    <row r="29" spans="1:7" ht="35.25" customHeight="1">
      <c r="A29" s="31" t="s">
        <v>48</v>
      </c>
      <c r="B29" s="32" t="s">
        <v>51</v>
      </c>
      <c r="C29" s="56">
        <f>C30+C32</f>
        <v>568314.14</v>
      </c>
      <c r="D29" s="56">
        <f>D30+D32</f>
        <v>567721.14</v>
      </c>
      <c r="E29" s="26">
        <f t="shared" si="0"/>
        <v>99.895656300228609</v>
      </c>
      <c r="F29" s="2"/>
      <c r="G29" s="2"/>
    </row>
    <row r="30" spans="1:7" ht="35.25" customHeight="1">
      <c r="A30" s="13">
        <v>2210</v>
      </c>
      <c r="B30" s="12" t="s">
        <v>58</v>
      </c>
      <c r="C30" s="63">
        <v>474715.34</v>
      </c>
      <c r="D30" s="69">
        <v>474612.34</v>
      </c>
      <c r="E30" s="26">
        <f t="shared" si="0"/>
        <v>99.978302786676338</v>
      </c>
      <c r="F30" s="2"/>
      <c r="G30" s="2"/>
    </row>
    <row r="31" spans="1:7" ht="35.25" hidden="1" customHeight="1">
      <c r="A31" s="13">
        <v>3110</v>
      </c>
      <c r="B31" s="12" t="s">
        <v>82</v>
      </c>
      <c r="C31" s="63">
        <v>0</v>
      </c>
      <c r="D31" s="69">
        <v>0</v>
      </c>
      <c r="E31" s="26" t="e">
        <f t="shared" si="0"/>
        <v>#DIV/0!</v>
      </c>
      <c r="F31" s="2"/>
      <c r="G31" s="2"/>
    </row>
    <row r="32" spans="1:7" ht="35.25" customHeight="1">
      <c r="A32" s="13">
        <v>3110</v>
      </c>
      <c r="B32" s="12" t="s">
        <v>82</v>
      </c>
      <c r="C32" s="63">
        <v>93598.8</v>
      </c>
      <c r="D32" s="69">
        <v>93108.800000000003</v>
      </c>
      <c r="E32" s="26">
        <f t="shared" si="0"/>
        <v>99.476489014816423</v>
      </c>
      <c r="F32" s="2"/>
      <c r="G32" s="2"/>
    </row>
    <row r="33" spans="1:7" s="42" customFormat="1" ht="35.25" customHeight="1">
      <c r="A33" s="33" t="s">
        <v>116</v>
      </c>
      <c r="B33" s="81" t="s">
        <v>117</v>
      </c>
      <c r="C33" s="59">
        <f>C34</f>
        <v>51220</v>
      </c>
      <c r="D33" s="59">
        <f>D34</f>
        <v>51220</v>
      </c>
      <c r="E33" s="26">
        <f t="shared" si="0"/>
        <v>100</v>
      </c>
      <c r="F33" s="41"/>
      <c r="G33" s="41"/>
    </row>
    <row r="34" spans="1:7" ht="35.25" customHeight="1">
      <c r="A34" s="13">
        <v>3110</v>
      </c>
      <c r="B34" s="12" t="s">
        <v>82</v>
      </c>
      <c r="C34" s="63">
        <v>51220</v>
      </c>
      <c r="D34" s="69">
        <v>51220</v>
      </c>
      <c r="E34" s="26">
        <f t="shared" si="0"/>
        <v>100</v>
      </c>
      <c r="F34" s="2"/>
      <c r="G34" s="2"/>
    </row>
    <row r="35" spans="1:7" s="42" customFormat="1" ht="80.25" customHeight="1">
      <c r="A35" s="33" t="s">
        <v>119</v>
      </c>
      <c r="B35" s="32" t="s">
        <v>118</v>
      </c>
      <c r="C35" s="59">
        <f>C36</f>
        <v>460980</v>
      </c>
      <c r="D35" s="59">
        <f>D36</f>
        <v>449780</v>
      </c>
      <c r="E35" s="26">
        <f t="shared" si="0"/>
        <v>97.5703935094798</v>
      </c>
      <c r="F35" s="41"/>
      <c r="G35" s="41"/>
    </row>
    <row r="36" spans="1:7" s="80" customFormat="1" ht="35.25" customHeight="1">
      <c r="A36" s="13">
        <v>3110</v>
      </c>
      <c r="B36" s="12" t="s">
        <v>82</v>
      </c>
      <c r="C36" s="63">
        <v>460980</v>
      </c>
      <c r="D36" s="69">
        <v>449780</v>
      </c>
      <c r="E36" s="26">
        <f t="shared" si="0"/>
        <v>97.5703935094798</v>
      </c>
      <c r="F36" s="79"/>
      <c r="G36" s="79"/>
    </row>
    <row r="37" spans="1:7" ht="35.25" hidden="1" customHeight="1">
      <c r="A37" s="13"/>
      <c r="B37" s="12"/>
      <c r="C37" s="63"/>
      <c r="D37" s="69"/>
      <c r="E37" s="26"/>
      <c r="F37" s="2"/>
      <c r="G37" s="2"/>
    </row>
    <row r="38" spans="1:7" ht="35.25" hidden="1" customHeight="1">
      <c r="A38" s="13"/>
      <c r="B38" s="12"/>
      <c r="C38" s="63"/>
      <c r="D38" s="69"/>
      <c r="E38" s="26"/>
      <c r="F38" s="2"/>
      <c r="G38" s="2"/>
    </row>
    <row r="39" spans="1:7" s="42" customFormat="1" ht="135" customHeight="1">
      <c r="A39" s="33">
        <v>1291</v>
      </c>
      <c r="B39" s="32" t="s">
        <v>97</v>
      </c>
      <c r="C39" s="59">
        <f>C40</f>
        <v>15702</v>
      </c>
      <c r="D39" s="59">
        <f>D40</f>
        <v>15701</v>
      </c>
      <c r="E39" s="26">
        <f t="shared" si="0"/>
        <v>99.993631384536997</v>
      </c>
      <c r="F39" s="41"/>
      <c r="G39" s="41"/>
    </row>
    <row r="40" spans="1:7" ht="35.25" customHeight="1">
      <c r="A40" s="13">
        <v>3110</v>
      </c>
      <c r="B40" s="12" t="s">
        <v>82</v>
      </c>
      <c r="C40" s="63">
        <v>15702</v>
      </c>
      <c r="D40" s="69">
        <v>15701</v>
      </c>
      <c r="E40" s="26">
        <f t="shared" si="0"/>
        <v>99.993631384536997</v>
      </c>
      <c r="F40" s="2"/>
      <c r="G40" s="2"/>
    </row>
    <row r="41" spans="1:7" ht="117.75" customHeight="1">
      <c r="A41" s="33">
        <v>1292</v>
      </c>
      <c r="B41" s="32" t="s">
        <v>98</v>
      </c>
      <c r="C41" s="59">
        <f>C42</f>
        <v>141315</v>
      </c>
      <c r="D41" s="70">
        <f>141301+D44</f>
        <v>141301</v>
      </c>
      <c r="E41" s="26">
        <f t="shared" si="0"/>
        <v>99.990093054523584</v>
      </c>
      <c r="F41" s="2"/>
      <c r="G41" s="2"/>
    </row>
    <row r="42" spans="1:7" ht="35.25" customHeight="1">
      <c r="A42" s="13">
        <v>3110</v>
      </c>
      <c r="B42" s="12" t="s">
        <v>82</v>
      </c>
      <c r="C42" s="63">
        <v>141315</v>
      </c>
      <c r="D42" s="69">
        <v>141301</v>
      </c>
      <c r="E42" s="26">
        <f t="shared" si="0"/>
        <v>99.990093054523584</v>
      </c>
      <c r="F42" s="2"/>
      <c r="G42" s="2"/>
    </row>
    <row r="43" spans="1:7" ht="35.25" hidden="1" customHeight="1">
      <c r="A43" s="13"/>
      <c r="B43" s="12"/>
      <c r="C43" s="63"/>
      <c r="D43" s="69"/>
      <c r="E43" s="26" t="e">
        <f t="shared" si="0"/>
        <v>#DIV/0!</v>
      </c>
      <c r="F43" s="2"/>
      <c r="G43" s="2"/>
    </row>
    <row r="44" spans="1:7" s="42" customFormat="1" ht="63.75" customHeight="1">
      <c r="A44" s="33">
        <v>1403</v>
      </c>
      <c r="B44" s="32" t="s">
        <v>111</v>
      </c>
      <c r="C44" s="59">
        <v>317700</v>
      </c>
      <c r="D44" s="70">
        <v>0</v>
      </c>
      <c r="E44" s="26">
        <f t="shared" si="0"/>
        <v>0</v>
      </c>
      <c r="F44" s="41"/>
      <c r="G44" s="41"/>
    </row>
    <row r="45" spans="1:7" ht="36.75" customHeight="1">
      <c r="A45" s="13">
        <v>2230</v>
      </c>
      <c r="B45" s="12" t="s">
        <v>63</v>
      </c>
      <c r="C45" s="63">
        <v>317700</v>
      </c>
      <c r="D45" s="69">
        <v>0</v>
      </c>
      <c r="E45" s="26">
        <f t="shared" si="0"/>
        <v>0</v>
      </c>
      <c r="F45" s="2"/>
      <c r="G45" s="2"/>
    </row>
    <row r="46" spans="1:7" s="42" customFormat="1" ht="36.75" customHeight="1">
      <c r="A46" s="33">
        <v>4000</v>
      </c>
      <c r="B46" s="32" t="s">
        <v>114</v>
      </c>
      <c r="C46" s="59">
        <f t="shared" ref="C46:D48" si="1">C47</f>
        <v>45000</v>
      </c>
      <c r="D46" s="59">
        <f t="shared" si="1"/>
        <v>44997</v>
      </c>
      <c r="E46" s="26">
        <f t="shared" si="0"/>
        <v>99.993333333333339</v>
      </c>
      <c r="F46" s="41"/>
      <c r="G46" s="41"/>
    </row>
    <row r="47" spans="1:7" s="42" customFormat="1" ht="36.75" customHeight="1">
      <c r="A47" s="33" t="s">
        <v>75</v>
      </c>
      <c r="B47" s="32" t="s">
        <v>74</v>
      </c>
      <c r="C47" s="59">
        <f t="shared" si="1"/>
        <v>45000</v>
      </c>
      <c r="D47" s="59">
        <f t="shared" si="1"/>
        <v>44997</v>
      </c>
      <c r="E47" s="26">
        <f t="shared" si="0"/>
        <v>99.993333333333339</v>
      </c>
      <c r="F47" s="41"/>
      <c r="G47" s="41"/>
    </row>
    <row r="48" spans="1:7" s="42" customFormat="1" ht="36.75" customHeight="1">
      <c r="A48" s="33">
        <v>4030</v>
      </c>
      <c r="B48" s="32" t="s">
        <v>115</v>
      </c>
      <c r="C48" s="59">
        <f t="shared" si="1"/>
        <v>45000</v>
      </c>
      <c r="D48" s="59">
        <f t="shared" si="1"/>
        <v>44997</v>
      </c>
      <c r="E48" s="26">
        <f t="shared" si="0"/>
        <v>99.993333333333339</v>
      </c>
      <c r="F48" s="41"/>
      <c r="G48" s="41"/>
    </row>
    <row r="49" spans="1:7" ht="36.75" customHeight="1">
      <c r="A49" s="13">
        <v>3110</v>
      </c>
      <c r="B49" s="12" t="s">
        <v>82</v>
      </c>
      <c r="C49" s="63">
        <v>45000</v>
      </c>
      <c r="D49" s="69">
        <v>44997</v>
      </c>
      <c r="E49" s="26">
        <f t="shared" si="0"/>
        <v>99.993333333333339</v>
      </c>
      <c r="F49" s="2"/>
      <c r="G49" s="2"/>
    </row>
    <row r="50" spans="1:7" ht="35.25" customHeight="1">
      <c r="A50" s="10" t="s">
        <v>27</v>
      </c>
      <c r="B50" s="11" t="s">
        <v>28</v>
      </c>
      <c r="C50" s="68">
        <f>C54+C52</f>
        <v>270000</v>
      </c>
      <c r="D50" s="68">
        <f>D54+D52</f>
        <v>254164</v>
      </c>
      <c r="E50" s="26">
        <f t="shared" si="0"/>
        <v>94.134814814814817</v>
      </c>
      <c r="F50" s="2"/>
      <c r="G50" s="2"/>
    </row>
    <row r="51" spans="1:7" ht="35.25" customHeight="1">
      <c r="A51" s="10" t="s">
        <v>73</v>
      </c>
      <c r="B51" s="11" t="s">
        <v>72</v>
      </c>
      <c r="C51" s="68">
        <f>C54</f>
        <v>200000</v>
      </c>
      <c r="D51" s="68">
        <f>D54</f>
        <v>184164</v>
      </c>
      <c r="E51" s="26">
        <f t="shared" si="0"/>
        <v>92.081999999999994</v>
      </c>
      <c r="F51" s="2"/>
      <c r="G51" s="2"/>
    </row>
    <row r="52" spans="1:7" ht="35.25" customHeight="1">
      <c r="A52" s="39">
        <v>7330</v>
      </c>
      <c r="B52" s="46" t="s">
        <v>102</v>
      </c>
      <c r="C52" s="59">
        <v>70000</v>
      </c>
      <c r="D52" s="59">
        <v>70000</v>
      </c>
      <c r="E52" s="26">
        <f t="shared" si="0"/>
        <v>100</v>
      </c>
      <c r="F52" s="2"/>
      <c r="G52" s="2"/>
    </row>
    <row r="53" spans="1:7" ht="35.25" customHeight="1">
      <c r="A53" s="20">
        <v>3122</v>
      </c>
      <c r="B53" s="49" t="s">
        <v>103</v>
      </c>
      <c r="C53" s="63">
        <v>70000</v>
      </c>
      <c r="D53" s="59">
        <v>70000</v>
      </c>
      <c r="E53" s="26">
        <f t="shared" si="0"/>
        <v>100</v>
      </c>
      <c r="F53" s="2"/>
      <c r="G53" s="2"/>
    </row>
    <row r="54" spans="1:7" ht="31.5">
      <c r="A54" s="39">
        <v>7670</v>
      </c>
      <c r="B54" s="38" t="s">
        <v>40</v>
      </c>
      <c r="C54" s="71">
        <f>C55</f>
        <v>200000</v>
      </c>
      <c r="D54" s="71">
        <f>D55</f>
        <v>184164</v>
      </c>
      <c r="E54" s="26">
        <f t="shared" si="0"/>
        <v>92.081999999999994</v>
      </c>
      <c r="F54" s="2"/>
      <c r="G54" s="2"/>
    </row>
    <row r="55" spans="1:7" ht="31.5">
      <c r="A55" s="20">
        <v>3210</v>
      </c>
      <c r="B55" s="16" t="s">
        <v>68</v>
      </c>
      <c r="C55" s="72">
        <v>200000</v>
      </c>
      <c r="D55" s="72">
        <v>184164</v>
      </c>
      <c r="E55" s="26">
        <f t="shared" si="0"/>
        <v>92.081999999999994</v>
      </c>
      <c r="F55" s="2"/>
      <c r="G55" s="2"/>
    </row>
    <row r="56" spans="1:7" hidden="1">
      <c r="A56" s="39">
        <v>7000</v>
      </c>
      <c r="B56" s="38" t="s">
        <v>28</v>
      </c>
      <c r="C56" s="73">
        <f>C57</f>
        <v>0</v>
      </c>
      <c r="D56" s="72">
        <f>D57</f>
        <v>0</v>
      </c>
      <c r="E56" s="26" t="e">
        <f t="shared" si="0"/>
        <v>#DIV/0!</v>
      </c>
      <c r="F56" s="2"/>
      <c r="G56" s="2"/>
    </row>
    <row r="57" spans="1:7" hidden="1">
      <c r="A57" s="39" t="s">
        <v>75</v>
      </c>
      <c r="B57" s="32" t="s">
        <v>74</v>
      </c>
      <c r="C57" s="73">
        <f>C58</f>
        <v>0</v>
      </c>
      <c r="D57" s="72">
        <v>0</v>
      </c>
      <c r="E57" s="26" t="e">
        <f>D57/C57*100</f>
        <v>#DIV/0!</v>
      </c>
      <c r="F57" s="2"/>
      <c r="G57" s="2"/>
    </row>
    <row r="58" spans="1:7" ht="21" hidden="1" customHeight="1">
      <c r="A58" s="39">
        <v>7321</v>
      </c>
      <c r="B58" s="38" t="s">
        <v>89</v>
      </c>
      <c r="C58" s="73">
        <f>C59</f>
        <v>0</v>
      </c>
      <c r="D58" s="72">
        <v>0</v>
      </c>
      <c r="E58" s="26" t="e">
        <f t="shared" ref="E58:E59" si="2">D58/C58*100</f>
        <v>#DIV/0!</v>
      </c>
      <c r="F58" s="2"/>
      <c r="G58" s="2"/>
    </row>
    <row r="59" spans="1:7" ht="21" hidden="1" customHeight="1">
      <c r="A59" s="20">
        <v>3142</v>
      </c>
      <c r="B59" s="16" t="s">
        <v>90</v>
      </c>
      <c r="C59" s="72">
        <v>0</v>
      </c>
      <c r="D59" s="72">
        <v>0</v>
      </c>
      <c r="E59" s="26" t="e">
        <f t="shared" si="2"/>
        <v>#DIV/0!</v>
      </c>
      <c r="F59" s="2"/>
      <c r="G59" s="2"/>
    </row>
    <row r="60" spans="1:7">
      <c r="A60" s="17" t="s">
        <v>15</v>
      </c>
      <c r="B60" s="7" t="s">
        <v>29</v>
      </c>
      <c r="C60" s="74">
        <f>C61</f>
        <v>11800</v>
      </c>
      <c r="D60" s="74">
        <f>D61</f>
        <v>0</v>
      </c>
      <c r="E60" s="26">
        <f t="shared" si="0"/>
        <v>0</v>
      </c>
      <c r="F60" s="2"/>
      <c r="G60" s="2"/>
    </row>
    <row r="61" spans="1:7" ht="31.5">
      <c r="A61" s="17" t="s">
        <v>73</v>
      </c>
      <c r="B61" s="7" t="s">
        <v>72</v>
      </c>
      <c r="C61" s="74">
        <f>C62</f>
        <v>11800</v>
      </c>
      <c r="D61" s="74">
        <f>D62</f>
        <v>0</v>
      </c>
      <c r="E61" s="26">
        <f t="shared" si="0"/>
        <v>0</v>
      </c>
      <c r="F61" s="2"/>
      <c r="G61" s="2"/>
    </row>
    <row r="62" spans="1:7" ht="31.5">
      <c r="A62" s="37" t="s">
        <v>34</v>
      </c>
      <c r="B62" s="38" t="s">
        <v>35</v>
      </c>
      <c r="C62" s="71">
        <f>C65</f>
        <v>11800</v>
      </c>
      <c r="D62" s="71">
        <f>D65</f>
        <v>0</v>
      </c>
      <c r="E62" s="26">
        <f t="shared" si="0"/>
        <v>0</v>
      </c>
      <c r="F62" s="2"/>
      <c r="G62" s="2"/>
    </row>
    <row r="63" spans="1:7" hidden="1">
      <c r="A63" s="14">
        <v>9000</v>
      </c>
      <c r="B63" s="11" t="s">
        <v>31</v>
      </c>
      <c r="C63" s="68"/>
      <c r="D63" s="68">
        <f>D64</f>
        <v>0</v>
      </c>
      <c r="E63" s="26" t="e">
        <f t="shared" si="0"/>
        <v>#DIV/0!</v>
      </c>
      <c r="F63" s="2"/>
      <c r="G63" s="2"/>
    </row>
    <row r="64" spans="1:7" hidden="1">
      <c r="A64" s="15" t="s">
        <v>32</v>
      </c>
      <c r="B64" s="16" t="s">
        <v>33</v>
      </c>
      <c r="C64" s="75"/>
      <c r="D64" s="75">
        <v>0</v>
      </c>
      <c r="E64" s="26" t="e">
        <f t="shared" si="0"/>
        <v>#DIV/0!</v>
      </c>
      <c r="F64" s="2"/>
      <c r="G64" s="2"/>
    </row>
    <row r="65" spans="1:7">
      <c r="A65" s="13">
        <v>2240</v>
      </c>
      <c r="B65" s="12" t="s">
        <v>59</v>
      </c>
      <c r="C65" s="72">
        <v>11800</v>
      </c>
      <c r="D65" s="72">
        <v>0</v>
      </c>
      <c r="E65" s="26">
        <f t="shared" si="0"/>
        <v>0</v>
      </c>
      <c r="F65" s="2"/>
      <c r="G65" s="2"/>
    </row>
    <row r="66" spans="1:7">
      <c r="A66" s="52">
        <v>9000</v>
      </c>
      <c r="B66" s="7" t="s">
        <v>31</v>
      </c>
      <c r="C66" s="74">
        <f>C67</f>
        <v>326880</v>
      </c>
      <c r="D66" s="74">
        <f>D67</f>
        <v>326879.01</v>
      </c>
      <c r="E66" s="26">
        <v>0</v>
      </c>
      <c r="F66" s="2"/>
      <c r="G66" s="2"/>
    </row>
    <row r="67" spans="1:7">
      <c r="A67" s="13" t="s">
        <v>73</v>
      </c>
      <c r="B67" s="12" t="s">
        <v>72</v>
      </c>
      <c r="C67" s="73">
        <f>C68+C70</f>
        <v>326880</v>
      </c>
      <c r="D67" s="73">
        <f>D68+D70</f>
        <v>326879.01</v>
      </c>
      <c r="E67" s="26">
        <v>0</v>
      </c>
      <c r="F67" s="2"/>
      <c r="G67" s="2"/>
    </row>
    <row r="68" spans="1:7">
      <c r="A68" s="33">
        <v>9770</v>
      </c>
      <c r="B68" s="32" t="s">
        <v>33</v>
      </c>
      <c r="C68" s="73">
        <f>C69</f>
        <v>226880</v>
      </c>
      <c r="D68" s="73">
        <f>D69</f>
        <v>226879.01</v>
      </c>
      <c r="E68" s="26">
        <f>D68/C68*100</f>
        <v>99.99956364598026</v>
      </c>
      <c r="F68" s="2"/>
      <c r="G68" s="2"/>
    </row>
    <row r="69" spans="1:7" ht="31.5">
      <c r="A69" s="13">
        <v>3220</v>
      </c>
      <c r="B69" s="12" t="s">
        <v>96</v>
      </c>
      <c r="C69" s="72">
        <v>226880</v>
      </c>
      <c r="D69" s="72">
        <v>226879.01</v>
      </c>
      <c r="E69" s="26">
        <f t="shared" ref="E69:E71" si="3">D69/C69*100</f>
        <v>99.99956364598026</v>
      </c>
      <c r="F69" s="2"/>
      <c r="G69" s="2"/>
    </row>
    <row r="70" spans="1:7" ht="47.25">
      <c r="A70" s="33">
        <v>9800</v>
      </c>
      <c r="B70" s="32" t="s">
        <v>88</v>
      </c>
      <c r="C70" s="73">
        <f>C71</f>
        <v>100000</v>
      </c>
      <c r="D70" s="73">
        <f>D71</f>
        <v>100000</v>
      </c>
      <c r="E70" s="26">
        <f t="shared" si="3"/>
        <v>100</v>
      </c>
      <c r="F70" s="2"/>
      <c r="G70" s="2"/>
    </row>
    <row r="71" spans="1:7" ht="31.5">
      <c r="A71" s="13">
        <v>3220</v>
      </c>
      <c r="B71" s="12" t="s">
        <v>96</v>
      </c>
      <c r="C71" s="72">
        <v>100000</v>
      </c>
      <c r="D71" s="72">
        <v>100000</v>
      </c>
      <c r="E71" s="26">
        <f t="shared" si="3"/>
        <v>100</v>
      </c>
      <c r="F71" s="2"/>
      <c r="G71" s="2"/>
    </row>
    <row r="72" spans="1:7">
      <c r="A72" s="23" t="s">
        <v>16</v>
      </c>
      <c r="B72" s="24" t="s">
        <v>18</v>
      </c>
      <c r="C72" s="67">
        <f>C16+C22+C50+C60+C56+C66+C46</f>
        <v>2650678.14</v>
      </c>
      <c r="D72" s="67">
        <f>D16+D22+D50+D60+D56+D66+D46</f>
        <v>2277110.1500000004</v>
      </c>
      <c r="E72" s="26">
        <f>D72/C72*100</f>
        <v>85.90670121873039</v>
      </c>
      <c r="F72" s="2"/>
      <c r="G72" s="2"/>
    </row>
    <row r="76" spans="1:7" ht="18.75">
      <c r="A76" s="82" t="s">
        <v>105</v>
      </c>
      <c r="B76" s="82"/>
      <c r="C76" s="27"/>
      <c r="D76" s="19" t="s">
        <v>106</v>
      </c>
    </row>
    <row r="77" spans="1:7" ht="18.75">
      <c r="A77" s="82"/>
      <c r="B77" s="82"/>
      <c r="C77" s="30"/>
      <c r="D77" s="6"/>
    </row>
  </sheetData>
  <mergeCells count="12">
    <mergeCell ref="A77:B77"/>
    <mergeCell ref="A76:B76"/>
    <mergeCell ref="D3:E5"/>
    <mergeCell ref="A8:E8"/>
    <mergeCell ref="A9:E9"/>
    <mergeCell ref="A10:E10"/>
    <mergeCell ref="A11:E11"/>
    <mergeCell ref="A13:A14"/>
    <mergeCell ref="B13:B14"/>
    <mergeCell ref="D13:D14"/>
    <mergeCell ref="E13:E14"/>
    <mergeCell ref="C13:C14"/>
  </mergeCell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 3</vt:lpstr>
      <vt:lpstr>дод 4</vt:lpstr>
      <vt:lpstr>'дод 3'!Область_печати</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Microsoft</cp:lastModifiedBy>
  <cp:lastPrinted>2025-01-27T13:11:37Z</cp:lastPrinted>
  <dcterms:created xsi:type="dcterms:W3CDTF">2018-01-22T07:37:12Z</dcterms:created>
  <dcterms:modified xsi:type="dcterms:W3CDTF">2025-01-27T13:12:27Z</dcterms:modified>
</cp:coreProperties>
</file>