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05" windowWidth="19425" windowHeight="11025" activeTab="1"/>
  </bookViews>
  <sheets>
    <sheet name="дод 3" sheetId="1" r:id="rId1"/>
    <sheet name="дод 4" sheetId="2" r:id="rId2"/>
  </sheets>
  <definedNames>
    <definedName name="_xlnm.Print_Area" localSheetId="0">'дод 3'!$A$3:$E$49</definedName>
  </definedNames>
  <calcPr calcId="125725" refMode="R1C1"/>
</workbook>
</file>

<file path=xl/calcChain.xml><?xml version="1.0" encoding="utf-8"?>
<calcChain xmlns="http://schemas.openxmlformats.org/spreadsheetml/2006/main">
  <c r="D22" i="2"/>
  <c r="C22"/>
  <c r="D19"/>
  <c r="C19"/>
  <c r="D18"/>
  <c r="C18"/>
  <c r="C16"/>
  <c r="E30" l="1"/>
  <c r="D29"/>
  <c r="E29" s="1"/>
  <c r="C29"/>
  <c r="E28"/>
  <c r="D27"/>
  <c r="C27"/>
  <c r="E26"/>
  <c r="E25"/>
  <c r="E24"/>
  <c r="D23"/>
  <c r="C23"/>
  <c r="D21"/>
  <c r="E20"/>
  <c r="E19"/>
  <c r="C17"/>
  <c r="E18"/>
  <c r="D15"/>
  <c r="E23" l="1"/>
  <c r="E16"/>
  <c r="E15" s="1"/>
  <c r="E22"/>
  <c r="E27"/>
  <c r="D17"/>
  <c r="E17" s="1"/>
  <c r="C15"/>
  <c r="C21"/>
  <c r="E21" s="1"/>
  <c r="D41" i="1"/>
  <c r="C41"/>
  <c r="D39"/>
  <c r="E39"/>
  <c r="C39"/>
  <c r="D35"/>
  <c r="C35"/>
  <c r="D33"/>
  <c r="E33"/>
  <c r="C33"/>
  <c r="D31"/>
  <c r="E31"/>
  <c r="C31"/>
  <c r="D31" i="2" l="1"/>
  <c r="C31"/>
  <c r="D28" i="1"/>
  <c r="C28"/>
  <c r="D23"/>
  <c r="C23"/>
  <c r="D18"/>
  <c r="C18"/>
  <c r="E31" i="2" l="1"/>
  <c r="D15" i="1"/>
  <c r="D45" s="1"/>
  <c r="C15"/>
  <c r="C45" s="1"/>
</calcChain>
</file>

<file path=xl/sharedStrings.xml><?xml version="1.0" encoding="utf-8"?>
<sst xmlns="http://schemas.openxmlformats.org/spreadsheetml/2006/main" count="108" uniqueCount="77">
  <si>
    <t>Код</t>
  </si>
  <si>
    <t>Показник</t>
  </si>
  <si>
    <t>План на рік з урахуванням змін</t>
  </si>
  <si>
    <t>Касові видатки за вказаний період</t>
  </si>
  <si>
    <t>0100</t>
  </si>
  <si>
    <t>Державне управління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</si>
  <si>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</si>
  <si>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1000</t>
  </si>
  <si>
    <t>Освіта</t>
  </si>
  <si>
    <t>1010</t>
  </si>
  <si>
    <t>1020</t>
  </si>
  <si>
    <t>1090</t>
  </si>
  <si>
    <t>Надання позашкільної освіти позашкільними закладами освіти, заходи із позашкільної роботи з дітьми</t>
  </si>
  <si>
    <t>3000</t>
  </si>
  <si>
    <t>Соціальний захист та соціальне забезпечення</t>
  </si>
  <si>
    <t>Організація та проведення громадських робіт</t>
  </si>
  <si>
    <t>4000</t>
  </si>
  <si>
    <t>4060</t>
  </si>
  <si>
    <t>5000</t>
  </si>
  <si>
    <t>6000</t>
  </si>
  <si>
    <t>Житлово-комунальне господарство</t>
  </si>
  <si>
    <t>8000</t>
  </si>
  <si>
    <t xml:space="preserve"> </t>
  </si>
  <si>
    <t xml:space="preserve">РАЗОМ ПО ЗАГАЛЬНОМУ ФОНДУ </t>
  </si>
  <si>
    <t>Видатки (загальний фонд)</t>
  </si>
  <si>
    <t>Видатки (спеціальний фонд)</t>
  </si>
  <si>
    <t>РАЗОМ ПО СПЕЦІАЛЬНОМУ ФОНДУ</t>
  </si>
  <si>
    <t>АНАЛІЗ</t>
  </si>
  <si>
    <t>виконання видаткової частини селищного бюджету</t>
  </si>
  <si>
    <t>0150</t>
  </si>
  <si>
    <t>Надання дошкільної освіти</t>
  </si>
  <si>
    <t>3242</t>
  </si>
  <si>
    <t>Інші заходи у сфері соціального захисту і соціального забезпечення</t>
  </si>
  <si>
    <t>Культура i мистецтво</t>
  </si>
  <si>
    <t>Забезпечення діяльності палаців i будинків культури, клубів, центрів дозвілля та iнших клубних закладів</t>
  </si>
  <si>
    <t>Фiзична культура i спорт</t>
  </si>
  <si>
    <t>6030</t>
  </si>
  <si>
    <t>Організація благоустрою населених пунктів</t>
  </si>
  <si>
    <t>7000</t>
  </si>
  <si>
    <t>Економічна діяльність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</si>
  <si>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</si>
  <si>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</si>
  <si>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Інша діяльність</t>
  </si>
  <si>
    <t>9000</t>
  </si>
  <si>
    <t>Міжбюджетні трансферти</t>
  </si>
  <si>
    <t>9770</t>
  </si>
  <si>
    <t>Інші субвенції з місцевого бюджету</t>
  </si>
  <si>
    <t>7130</t>
  </si>
  <si>
    <t>Здійснення заходів із землеустрою</t>
  </si>
  <si>
    <t>7321</t>
  </si>
  <si>
    <t>Будівництво освітніх установ та закладів</t>
  </si>
  <si>
    <t>8340</t>
  </si>
  <si>
    <t>Природоохоронні заходи за рахунок цільових фондів</t>
  </si>
  <si>
    <t>Членські внески до асоціацій органів місцевого самоврядування</t>
  </si>
  <si>
    <t>Інші заходи в галузі культури і мистецтва</t>
  </si>
  <si>
    <t>8110</t>
  </si>
  <si>
    <t>Заходи із запобігання та ліквідації надзвичайних ситуацій та наслідків стихійного лиха</t>
  </si>
  <si>
    <t>Секретар селищної ради</t>
  </si>
  <si>
    <t>0191</t>
  </si>
  <si>
    <t>Проведення місцевих виборів</t>
  </si>
  <si>
    <t>Відсоток виконання до плану на рік з урахуванням змін</t>
  </si>
  <si>
    <t>Інші програми та заходи у сфері освіти</t>
  </si>
  <si>
    <t>Надання пільг окремим категоріям громадян з оплати послуг зв’язку</t>
  </si>
  <si>
    <t>Компенсаційні виплати за пільговий проїзд окремих категорій громадян на залізничному транспорті</t>
  </si>
  <si>
    <t>Забезпечення діяльності місцевих центрів фізичного здоров’я населення "Спорт для всих" та проведення фізкультурно-масових заходів серед населення регіону</t>
  </si>
  <si>
    <t>Інші дотації з місцевого бюджету</t>
  </si>
  <si>
    <t>Субвенція з місцевого бюджету на здійснення переданих видатків у сфері охорони здоров’я за рахунок коштів медичної субвенції</t>
  </si>
  <si>
    <t>Надання загальної середньої освіти закладами загальної середньої освіти  (у тому числі з дошкільними підрозділами (відділеннями, групами))</t>
  </si>
  <si>
    <t>Розроблення схем планування та забудови території (містобудівної документрації)</t>
  </si>
  <si>
    <t>Внески до статутного капіталу суб’єктів господарювання</t>
  </si>
  <si>
    <t>Світлана ФЕДАН</t>
  </si>
  <si>
    <t>по загальному фонду</t>
  </si>
  <si>
    <t>по спеціальному фонду</t>
  </si>
  <si>
    <t xml:space="preserve">                                                      станом на 1 січня 2021 року                                                 тис.грн.</t>
  </si>
  <si>
    <t xml:space="preserve">                                                                     станом на 1 січня 2021 року                                                          тис.грн.</t>
  </si>
  <si>
    <t xml:space="preserve">Додаток 3
до рішення селищної ради
</t>
  </si>
  <si>
    <t xml:space="preserve">Додаток 4
до рішення селищної ради
</t>
  </si>
</sst>
</file>

<file path=xl/styles.xml><?xml version="1.0" encoding="utf-8"?>
<styleSheet xmlns="http://schemas.openxmlformats.org/spreadsheetml/2006/main">
  <numFmts count="2">
    <numFmt numFmtId="164" formatCode="#0.000"/>
    <numFmt numFmtId="165" formatCode="#0.0"/>
  </numFmts>
  <fonts count="20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56">
    <xf numFmtId="0" fontId="0" fillId="0" borderId="0" xfId="0"/>
    <xf numFmtId="0" fontId="13" fillId="0" borderId="0" xfId="0" applyFont="1" applyAlignment="1">
      <alignment horizontal="center"/>
    </xf>
    <xf numFmtId="2" fontId="0" fillId="0" borderId="0" xfId="0" applyNumberFormat="1"/>
    <xf numFmtId="0" fontId="17" fillId="0" borderId="0" xfId="0" applyFont="1"/>
    <xf numFmtId="0" fontId="0" fillId="2" borderId="0" xfId="0" applyFill="1"/>
    <xf numFmtId="0" fontId="16" fillId="0" borderId="0" xfId="0" applyFont="1"/>
    <xf numFmtId="2" fontId="16" fillId="0" borderId="0" xfId="0" applyNumberFormat="1" applyFont="1"/>
    <xf numFmtId="0" fontId="16" fillId="0" borderId="3" xfId="20" applyFont="1" applyBorder="1" applyAlignment="1">
      <alignment vertical="center" wrapText="1"/>
    </xf>
    <xf numFmtId="0" fontId="15" fillId="3" borderId="3" xfId="20" applyFont="1" applyFill="1" applyBorder="1" applyAlignment="1">
      <alignment vertical="center" wrapText="1"/>
    </xf>
    <xf numFmtId="0" fontId="0" fillId="0" borderId="0" xfId="0"/>
    <xf numFmtId="0" fontId="17" fillId="0" borderId="0" xfId="0" applyFont="1"/>
    <xf numFmtId="0" fontId="16" fillId="0" borderId="3" xfId="20" quotePrefix="1" applyFont="1" applyBorder="1" applyAlignment="1">
      <alignment vertical="center" wrapText="1"/>
    </xf>
    <xf numFmtId="0" fontId="15" fillId="3" borderId="3" xfId="1" quotePrefix="1" applyFont="1" applyFill="1" applyBorder="1" applyAlignment="1">
      <alignment vertical="center" wrapText="1"/>
    </xf>
    <xf numFmtId="0" fontId="15" fillId="3" borderId="3" xfId="1" applyFont="1" applyFill="1" applyBorder="1" applyAlignment="1">
      <alignment vertical="center" wrapText="1"/>
    </xf>
    <xf numFmtId="0" fontId="16" fillId="0" borderId="3" xfId="1" quotePrefix="1" applyFont="1" applyBorder="1" applyAlignment="1">
      <alignment vertical="center" wrapText="1"/>
    </xf>
    <xf numFmtId="0" fontId="16" fillId="0" borderId="3" xfId="1" applyFont="1" applyBorder="1" applyAlignment="1">
      <alignment vertical="center" wrapText="1"/>
    </xf>
    <xf numFmtId="0" fontId="16" fillId="0" borderId="3" xfId="39" quotePrefix="1" applyFont="1" applyBorder="1" applyAlignment="1">
      <alignment vertical="center" wrapText="1"/>
    </xf>
    <xf numFmtId="0" fontId="16" fillId="0" borderId="3" xfId="39" applyFont="1" applyBorder="1" applyAlignment="1">
      <alignment vertical="center" wrapText="1"/>
    </xf>
    <xf numFmtId="0" fontId="16" fillId="0" borderId="3" xfId="4" quotePrefix="1" applyFont="1" applyBorder="1" applyAlignment="1">
      <alignment vertical="center" wrapText="1"/>
    </xf>
    <xf numFmtId="0" fontId="16" fillId="0" borderId="3" xfId="4" applyFont="1" applyBorder="1" applyAlignment="1">
      <alignment vertical="center" wrapText="1"/>
    </xf>
    <xf numFmtId="0" fontId="16" fillId="0" borderId="3" xfId="1" quotePrefix="1" applyFont="1" applyBorder="1" applyAlignment="1">
      <alignment horizontal="left" vertical="center" wrapText="1"/>
    </xf>
    <xf numFmtId="0" fontId="15" fillId="3" borderId="3" xfId="1" quotePrefix="1" applyFont="1" applyFill="1" applyBorder="1" applyAlignment="1">
      <alignment horizontal="left" vertical="center" wrapText="1"/>
    </xf>
    <xf numFmtId="0" fontId="16" fillId="0" borderId="3" xfId="40" quotePrefix="1" applyFont="1" applyBorder="1" applyAlignment="1">
      <alignment vertical="center" wrapText="1"/>
    </xf>
    <xf numFmtId="0" fontId="16" fillId="0" borderId="3" xfId="40" applyFont="1" applyBorder="1" applyAlignment="1">
      <alignment vertical="center" wrapText="1"/>
    </xf>
    <xf numFmtId="0" fontId="15" fillId="3" borderId="3" xfId="20" quotePrefix="1" applyFont="1" applyFill="1" applyBorder="1" applyAlignment="1">
      <alignment vertical="center" wrapText="1"/>
    </xf>
    <xf numFmtId="0" fontId="18" fillId="0" borderId="0" xfId="0" applyFont="1" applyAlignment="1">
      <alignment horizontal="center"/>
    </xf>
    <xf numFmtId="0" fontId="18" fillId="0" borderId="0" xfId="0" applyFont="1"/>
    <xf numFmtId="0" fontId="16" fillId="0" borderId="3" xfId="20" quotePrefix="1" applyFont="1" applyBorder="1" applyAlignment="1">
      <alignment horizontal="left" vertical="center" wrapText="1"/>
    </xf>
    <xf numFmtId="0" fontId="16" fillId="0" borderId="5" xfId="1" quotePrefix="1" applyFont="1" applyBorder="1" applyAlignment="1">
      <alignment horizontal="left" vertical="center" wrapText="1"/>
    </xf>
    <xf numFmtId="0" fontId="16" fillId="0" borderId="2" xfId="1" applyFont="1" applyBorder="1" applyAlignment="1">
      <alignment vertical="center" wrapText="1"/>
    </xf>
    <xf numFmtId="0" fontId="16" fillId="0" borderId="3" xfId="40" quotePrefix="1" applyFont="1" applyBorder="1" applyAlignment="1">
      <alignment horizontal="left" vertical="center" wrapText="1"/>
    </xf>
    <xf numFmtId="164" fontId="16" fillId="4" borderId="3" xfId="1" applyNumberFormat="1" applyFont="1" applyFill="1" applyBorder="1" applyAlignment="1">
      <alignment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wrapText="1"/>
    </xf>
    <xf numFmtId="0" fontId="15" fillId="4" borderId="3" xfId="0" quotePrefix="1" applyFont="1" applyFill="1" applyBorder="1" applyAlignment="1">
      <alignment vertical="center" wrapText="1"/>
    </xf>
    <xf numFmtId="0" fontId="15" fillId="4" borderId="3" xfId="0" applyFont="1" applyFill="1" applyBorder="1" applyAlignment="1">
      <alignment vertical="center" wrapText="1"/>
    </xf>
    <xf numFmtId="0" fontId="16" fillId="0" borderId="0" xfId="0" applyFont="1" applyAlignment="1"/>
    <xf numFmtId="165" fontId="15" fillId="3" borderId="3" xfId="1" applyNumberFormat="1" applyFont="1" applyFill="1" applyBorder="1" applyAlignment="1">
      <alignment vertical="center" wrapText="1"/>
    </xf>
    <xf numFmtId="165" fontId="16" fillId="0" borderId="3" xfId="39" applyNumberFormat="1" applyFont="1" applyBorder="1" applyAlignment="1">
      <alignment vertical="center" wrapText="1"/>
    </xf>
    <xf numFmtId="165" fontId="16" fillId="2" borderId="3" xfId="1" applyNumberFormat="1" applyFont="1" applyFill="1" applyBorder="1" applyAlignment="1">
      <alignment vertical="center" wrapText="1"/>
    </xf>
    <xf numFmtId="165" fontId="16" fillId="0" borderId="3" xfId="41" applyNumberFormat="1" applyFont="1" applyBorder="1" applyAlignment="1">
      <alignment vertical="center" wrapText="1"/>
    </xf>
    <xf numFmtId="165" fontId="15" fillId="4" borderId="3" xfId="0" applyNumberFormat="1" applyFont="1" applyFill="1" applyBorder="1" applyAlignment="1">
      <alignment vertical="center" wrapText="1"/>
    </xf>
    <xf numFmtId="165" fontId="16" fillId="4" borderId="3" xfId="1" applyNumberFormat="1" applyFont="1" applyFill="1" applyBorder="1" applyAlignment="1">
      <alignment vertical="center" wrapText="1"/>
    </xf>
    <xf numFmtId="165" fontId="15" fillId="2" borderId="3" xfId="1" applyNumberFormat="1" applyFont="1" applyFill="1" applyBorder="1" applyAlignment="1">
      <alignment vertical="center" wrapText="1"/>
    </xf>
    <xf numFmtId="165" fontId="16" fillId="0" borderId="3" xfId="0" applyNumberFormat="1" applyFont="1" applyBorder="1" applyAlignment="1">
      <alignment vertical="center" wrapText="1"/>
    </xf>
    <xf numFmtId="165" fontId="16" fillId="0" borderId="3" xfId="40" applyNumberFormat="1" applyFont="1" applyBorder="1" applyAlignment="1">
      <alignment vertical="center" wrapText="1"/>
    </xf>
    <xf numFmtId="165" fontId="15" fillId="3" borderId="3" xfId="2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15" fillId="4" borderId="5" xfId="0" quotePrefix="1" applyFont="1" applyFill="1" applyBorder="1" applyAlignment="1">
      <alignment horizontal="center" vertical="center" wrapText="1"/>
    </xf>
    <xf numFmtId="0" fontId="15" fillId="4" borderId="2" xfId="0" quotePrefix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/>
    </xf>
    <xf numFmtId="0" fontId="19" fillId="0" borderId="1" xfId="0" applyFont="1" applyBorder="1" applyAlignment="1">
      <alignment horizontal="center"/>
    </xf>
    <xf numFmtId="0" fontId="15" fillId="0" borderId="3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</cellXfs>
  <cellStyles count="42">
    <cellStyle name="Обычный" xfId="0" builtinId="0"/>
    <cellStyle name="Обычный 10" xfId="19"/>
    <cellStyle name="Обычный 10 2" xfId="38"/>
    <cellStyle name="Обычный 11" xfId="20"/>
    <cellStyle name="Обычный 12" xfId="21"/>
    <cellStyle name="Обычный 13" xfId="39"/>
    <cellStyle name="Обычный 14" xfId="40"/>
    <cellStyle name="Обычный 15" xfId="41"/>
    <cellStyle name="Обычный 2" xfId="1"/>
    <cellStyle name="Обычный 2 2" xfId="6"/>
    <cellStyle name="Обычный 2 2 2" xfId="15"/>
    <cellStyle name="Обычный 2 2 2 2" xfId="34"/>
    <cellStyle name="Обычный 2 2 3" xfId="26"/>
    <cellStyle name="Обычный 2 3" xfId="11"/>
    <cellStyle name="Обычный 2 3 2" xfId="30"/>
    <cellStyle name="Обычный 2 4" xfId="22"/>
    <cellStyle name="Обычный 3" xfId="2"/>
    <cellStyle name="Обычный 3 2" xfId="7"/>
    <cellStyle name="Обычный 3 2 2" xfId="16"/>
    <cellStyle name="Обычный 3 2 2 2" xfId="35"/>
    <cellStyle name="Обычный 3 2 3" xfId="27"/>
    <cellStyle name="Обычный 3 3" xfId="12"/>
    <cellStyle name="Обычный 3 3 2" xfId="31"/>
    <cellStyle name="Обычный 3 4" xfId="23"/>
    <cellStyle name="Обычный 4" xfId="3"/>
    <cellStyle name="Обычный 4 2" xfId="8"/>
    <cellStyle name="Обычный 4 2 2" xfId="17"/>
    <cellStyle name="Обычный 4 2 2 2" xfId="36"/>
    <cellStyle name="Обычный 4 2 3" xfId="28"/>
    <cellStyle name="Обычный 4 3" xfId="13"/>
    <cellStyle name="Обычный 4 3 2" xfId="32"/>
    <cellStyle name="Обычный 4 4" xfId="24"/>
    <cellStyle name="Обычный 5" xfId="4"/>
    <cellStyle name="Обычный 5 2" xfId="14"/>
    <cellStyle name="Обычный 5 2 2" xfId="33"/>
    <cellStyle name="Обычный 5 3" xfId="25"/>
    <cellStyle name="Обычный 6" xfId="5"/>
    <cellStyle name="Обычный 7" xfId="9"/>
    <cellStyle name="Обычный 7 2" xfId="29"/>
    <cellStyle name="Обычный 8" xfId="10"/>
    <cellStyle name="Обычный 9" xfId="18"/>
    <cellStyle name="Обычный 9 2" xfId="37"/>
  </cellStyles>
  <dxfs count="0"/>
  <tableStyles count="0" defaultTableStyle="TableStyleMedium2" defaultPivotStyle="PivotStyleLight16"/>
  <colors>
    <mruColors>
      <color rgb="FF66FFFF"/>
      <color rgb="FF00FFFF"/>
      <color rgb="FF0099CC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0"/>
  <sheetViews>
    <sheetView view="pageBreakPreview" zoomScale="60" zoomScaleNormal="100" workbookViewId="0">
      <selection activeCell="B6" sqref="B6"/>
    </sheetView>
  </sheetViews>
  <sheetFormatPr defaultRowHeight="15.75"/>
  <cols>
    <col min="1" max="1" width="10.7109375" style="3" customWidth="1"/>
    <col min="2" max="2" width="50.7109375" style="5" customWidth="1"/>
    <col min="3" max="3" width="15.7109375" style="5" customWidth="1"/>
    <col min="4" max="4" width="25" style="5" customWidth="1"/>
    <col min="5" max="5" width="37.42578125" style="5" customWidth="1"/>
    <col min="6" max="6" width="11.5703125" bestFit="1" customWidth="1"/>
  </cols>
  <sheetData>
    <row r="1" spans="1:7" s="9" customFormat="1">
      <c r="A1" s="10"/>
      <c r="B1" s="5"/>
      <c r="C1" s="5"/>
      <c r="D1" s="5"/>
      <c r="E1" s="5"/>
    </row>
    <row r="2" spans="1:7" s="9" customFormat="1">
      <c r="A2" s="10"/>
      <c r="B2" s="5"/>
      <c r="C2" s="5"/>
      <c r="D2" s="5"/>
      <c r="E2" s="5"/>
    </row>
    <row r="3" spans="1:7" ht="15.75" customHeight="1">
      <c r="A3" s="36"/>
      <c r="B3" s="36"/>
      <c r="C3" s="36"/>
      <c r="D3" s="47" t="s">
        <v>75</v>
      </c>
      <c r="E3" s="47"/>
    </row>
    <row r="4" spans="1:7" ht="18.75" customHeight="1">
      <c r="D4" s="47"/>
      <c r="E4" s="47"/>
    </row>
    <row r="5" spans="1:7" s="9" customFormat="1" ht="18.75" customHeight="1">
      <c r="A5" s="10"/>
      <c r="B5" s="5"/>
      <c r="C5" s="5"/>
      <c r="D5" s="47"/>
      <c r="E5" s="47"/>
    </row>
    <row r="6" spans="1:7" s="9" customFormat="1" ht="18.75">
      <c r="A6" s="10"/>
      <c r="B6" s="5"/>
      <c r="C6" s="5"/>
      <c r="D6" s="5"/>
      <c r="E6" s="25"/>
    </row>
    <row r="7" spans="1:7" s="9" customFormat="1" ht="18.75">
      <c r="A7" s="10"/>
      <c r="B7" s="5"/>
      <c r="C7" s="5"/>
      <c r="D7" s="5"/>
      <c r="E7" s="25"/>
    </row>
    <row r="8" spans="1:7" ht="18.75">
      <c r="A8" s="48" t="s">
        <v>27</v>
      </c>
      <c r="B8" s="48"/>
      <c r="C8" s="48"/>
      <c r="D8" s="48"/>
      <c r="E8" s="48"/>
    </row>
    <row r="9" spans="1:7" ht="18.75">
      <c r="A9" s="48" t="s">
        <v>28</v>
      </c>
      <c r="B9" s="48"/>
      <c r="C9" s="48"/>
      <c r="D9" s="48"/>
      <c r="E9" s="48"/>
    </row>
    <row r="10" spans="1:7" s="9" customFormat="1" ht="18.75">
      <c r="A10" s="48" t="s">
        <v>71</v>
      </c>
      <c r="B10" s="48"/>
      <c r="C10" s="48"/>
      <c r="D10" s="48"/>
      <c r="E10" s="48"/>
    </row>
    <row r="11" spans="1:7" ht="18.75">
      <c r="A11" s="52" t="s">
        <v>74</v>
      </c>
      <c r="B11" s="52"/>
      <c r="C11" s="52"/>
      <c r="D11" s="52"/>
      <c r="E11" s="52"/>
    </row>
    <row r="12" spans="1:7" ht="15" customHeight="1">
      <c r="A12" s="53" t="s">
        <v>0</v>
      </c>
      <c r="B12" s="53" t="s">
        <v>1</v>
      </c>
      <c r="C12" s="53" t="s">
        <v>2</v>
      </c>
      <c r="D12" s="53" t="s">
        <v>3</v>
      </c>
      <c r="E12" s="54" t="s">
        <v>60</v>
      </c>
    </row>
    <row r="13" spans="1:7" s="1" customFormat="1" ht="65.25" customHeight="1">
      <c r="A13" s="53"/>
      <c r="B13" s="53"/>
      <c r="C13" s="53"/>
      <c r="D13" s="53"/>
      <c r="E13" s="55"/>
    </row>
    <row r="14" spans="1:7" s="1" customFormat="1">
      <c r="A14" s="32"/>
      <c r="B14" s="32" t="s">
        <v>24</v>
      </c>
      <c r="C14" s="32"/>
      <c r="D14" s="32"/>
      <c r="E14" s="33"/>
    </row>
    <row r="15" spans="1:7">
      <c r="A15" s="12" t="s">
        <v>4</v>
      </c>
      <c r="B15" s="13" t="s">
        <v>5</v>
      </c>
      <c r="C15" s="37">
        <f>SUM(C16:C17)</f>
        <v>5278.0439999999999</v>
      </c>
      <c r="D15" s="37">
        <f>SUM(D16:D17)</f>
        <v>5178.8138099999996</v>
      </c>
      <c r="E15" s="37">
        <v>98.12</v>
      </c>
      <c r="F15" s="2"/>
      <c r="G15" s="2"/>
    </row>
    <row r="16" spans="1:7" ht="78.75">
      <c r="A16" s="14" t="s">
        <v>29</v>
      </c>
      <c r="B16" s="15" t="s">
        <v>6</v>
      </c>
      <c r="C16" s="38">
        <v>4895.2129999999997</v>
      </c>
      <c r="D16" s="38">
        <v>4830.1218699999999</v>
      </c>
      <c r="E16" s="39">
        <v>98.67</v>
      </c>
      <c r="F16" s="2"/>
      <c r="G16" s="2"/>
    </row>
    <row r="17" spans="1:7">
      <c r="A17" s="16" t="s">
        <v>58</v>
      </c>
      <c r="B17" s="17" t="s">
        <v>59</v>
      </c>
      <c r="C17" s="38">
        <v>382.83100000000002</v>
      </c>
      <c r="D17" s="38">
        <v>348.69193999999999</v>
      </c>
      <c r="E17" s="39">
        <v>91.08</v>
      </c>
      <c r="F17" s="2"/>
      <c r="G17" s="2"/>
    </row>
    <row r="18" spans="1:7">
      <c r="A18" s="12" t="s">
        <v>7</v>
      </c>
      <c r="B18" s="13" t="s">
        <v>8</v>
      </c>
      <c r="C18" s="37">
        <f>SUM(C19:C22)</f>
        <v>18023.342000000004</v>
      </c>
      <c r="D18" s="37">
        <f>SUM(D19:D22)</f>
        <v>16324.019039999999</v>
      </c>
      <c r="E18" s="37">
        <v>90.57</v>
      </c>
      <c r="F18" s="2"/>
      <c r="G18" s="2"/>
    </row>
    <row r="19" spans="1:7">
      <c r="A19" s="14" t="s">
        <v>9</v>
      </c>
      <c r="B19" s="15" t="s">
        <v>30</v>
      </c>
      <c r="C19" s="38">
        <v>3579.62</v>
      </c>
      <c r="D19" s="38">
        <v>3066.3751699999998</v>
      </c>
      <c r="E19" s="39">
        <v>85.66</v>
      </c>
      <c r="F19" s="2"/>
      <c r="G19" s="2"/>
    </row>
    <row r="20" spans="1:7" ht="63">
      <c r="A20" s="14" t="s">
        <v>10</v>
      </c>
      <c r="B20" s="15" t="s">
        <v>67</v>
      </c>
      <c r="C20" s="38">
        <v>13676.065000000001</v>
      </c>
      <c r="D20" s="38">
        <v>12690.40668</v>
      </c>
      <c r="E20" s="39">
        <v>92.79</v>
      </c>
      <c r="F20" s="2"/>
      <c r="G20" s="2"/>
    </row>
    <row r="21" spans="1:7" ht="47.25">
      <c r="A21" s="14" t="s">
        <v>11</v>
      </c>
      <c r="B21" s="15" t="s">
        <v>12</v>
      </c>
      <c r="C21" s="38">
        <v>765.84699999999998</v>
      </c>
      <c r="D21" s="38">
        <v>565.42719</v>
      </c>
      <c r="E21" s="39">
        <v>73.83</v>
      </c>
      <c r="F21" s="2"/>
      <c r="G21" s="2"/>
    </row>
    <row r="22" spans="1:7">
      <c r="A22" s="20">
        <v>1162</v>
      </c>
      <c r="B22" s="15" t="s">
        <v>61</v>
      </c>
      <c r="C22" s="38">
        <v>1.81</v>
      </c>
      <c r="D22" s="38">
        <v>1.81</v>
      </c>
      <c r="E22" s="39">
        <v>100</v>
      </c>
      <c r="F22" s="2"/>
      <c r="G22" s="2"/>
    </row>
    <row r="23" spans="1:7">
      <c r="A23" s="12" t="s">
        <v>13</v>
      </c>
      <c r="B23" s="13" t="s">
        <v>14</v>
      </c>
      <c r="C23" s="37">
        <f>SUM(C24:C27)</f>
        <v>186.57999999999998</v>
      </c>
      <c r="D23" s="37">
        <f>SUM(D24:D27)</f>
        <v>145.66771</v>
      </c>
      <c r="E23" s="37">
        <v>78.069999999999993</v>
      </c>
      <c r="F23" s="2"/>
      <c r="G23" s="2"/>
    </row>
    <row r="24" spans="1:7" ht="31.5">
      <c r="A24" s="20">
        <v>3032</v>
      </c>
      <c r="B24" s="15" t="s">
        <v>62</v>
      </c>
      <c r="C24" s="38">
        <v>5</v>
      </c>
      <c r="D24" s="38">
        <v>0</v>
      </c>
      <c r="E24" s="39">
        <v>0</v>
      </c>
      <c r="F24" s="2"/>
      <c r="G24" s="2"/>
    </row>
    <row r="25" spans="1:7" ht="47.25">
      <c r="A25" s="20">
        <v>3035</v>
      </c>
      <c r="B25" s="15" t="s">
        <v>63</v>
      </c>
      <c r="C25" s="38">
        <v>25</v>
      </c>
      <c r="D25" s="38">
        <v>10.83771</v>
      </c>
      <c r="E25" s="39">
        <v>43.35</v>
      </c>
      <c r="F25" s="2"/>
      <c r="G25" s="2"/>
    </row>
    <row r="26" spans="1:7">
      <c r="A26" s="27">
        <v>3210</v>
      </c>
      <c r="B26" s="7" t="s">
        <v>15</v>
      </c>
      <c r="C26" s="38">
        <v>16.579999999999998</v>
      </c>
      <c r="D26" s="38">
        <v>0</v>
      </c>
      <c r="E26" s="39">
        <v>0</v>
      </c>
      <c r="F26" s="2"/>
      <c r="G26" s="2"/>
    </row>
    <row r="27" spans="1:7" ht="31.5">
      <c r="A27" s="14" t="s">
        <v>31</v>
      </c>
      <c r="B27" s="15" t="s">
        <v>32</v>
      </c>
      <c r="C27" s="38">
        <v>140</v>
      </c>
      <c r="D27" s="38">
        <v>134.83000000000001</v>
      </c>
      <c r="E27" s="39">
        <v>96.31</v>
      </c>
      <c r="F27" s="2"/>
      <c r="G27" s="2"/>
    </row>
    <row r="28" spans="1:7">
      <c r="A28" s="12" t="s">
        <v>16</v>
      </c>
      <c r="B28" s="13" t="s">
        <v>33</v>
      </c>
      <c r="C28" s="37">
        <f>SUM(C29:C30)</f>
        <v>445.95699999999999</v>
      </c>
      <c r="D28" s="37">
        <f>SUM(D29:D30)</f>
        <v>337.44961000000001</v>
      </c>
      <c r="E28" s="37">
        <v>75.67</v>
      </c>
      <c r="F28" s="2"/>
      <c r="G28" s="2"/>
    </row>
    <row r="29" spans="1:7" ht="47.25">
      <c r="A29" s="14" t="s">
        <v>17</v>
      </c>
      <c r="B29" s="15" t="s">
        <v>34</v>
      </c>
      <c r="C29" s="38">
        <v>425.95699999999999</v>
      </c>
      <c r="D29" s="38">
        <v>318.86461000000003</v>
      </c>
      <c r="E29" s="39">
        <v>74.86</v>
      </c>
      <c r="F29" s="2"/>
      <c r="G29" s="2"/>
    </row>
    <row r="30" spans="1:7">
      <c r="A30" s="20">
        <v>4082</v>
      </c>
      <c r="B30" s="15" t="s">
        <v>54</v>
      </c>
      <c r="C30" s="38">
        <v>20</v>
      </c>
      <c r="D30" s="38">
        <v>18.585000000000001</v>
      </c>
      <c r="E30" s="39">
        <v>92.93</v>
      </c>
      <c r="F30" s="2"/>
      <c r="G30" s="2"/>
    </row>
    <row r="31" spans="1:7">
      <c r="A31" s="12" t="s">
        <v>18</v>
      </c>
      <c r="B31" s="13" t="s">
        <v>35</v>
      </c>
      <c r="C31" s="37">
        <f>C32</f>
        <v>6.3</v>
      </c>
      <c r="D31" s="37">
        <f t="shared" ref="D31:E31" si="0">D32</f>
        <v>6.26</v>
      </c>
      <c r="E31" s="37">
        <f t="shared" si="0"/>
        <v>99.37</v>
      </c>
      <c r="F31" s="2"/>
      <c r="G31" s="2"/>
    </row>
    <row r="32" spans="1:7" ht="63">
      <c r="A32" s="20">
        <v>5061</v>
      </c>
      <c r="B32" s="15" t="s">
        <v>64</v>
      </c>
      <c r="C32" s="38">
        <v>6.3</v>
      </c>
      <c r="D32" s="38">
        <v>6.26</v>
      </c>
      <c r="E32" s="39">
        <v>99.37</v>
      </c>
      <c r="F32" s="2"/>
      <c r="G32" s="2"/>
    </row>
    <row r="33" spans="1:7">
      <c r="A33" s="12" t="s">
        <v>19</v>
      </c>
      <c r="B33" s="13" t="s">
        <v>20</v>
      </c>
      <c r="C33" s="37">
        <f>C34</f>
        <v>115</v>
      </c>
      <c r="D33" s="37">
        <f t="shared" ref="D33:E33" si="1">D34</f>
        <v>76.87912</v>
      </c>
      <c r="E33" s="37">
        <f t="shared" si="1"/>
        <v>66.849999999999994</v>
      </c>
      <c r="F33" s="2"/>
      <c r="G33" s="2"/>
    </row>
    <row r="34" spans="1:7">
      <c r="A34" s="14" t="s">
        <v>36</v>
      </c>
      <c r="B34" s="15" t="s">
        <v>37</v>
      </c>
      <c r="C34" s="38">
        <v>115</v>
      </c>
      <c r="D34" s="38">
        <v>76.87912</v>
      </c>
      <c r="E34" s="39">
        <v>66.849999999999994</v>
      </c>
      <c r="F34" s="2"/>
      <c r="G34" s="2"/>
    </row>
    <row r="35" spans="1:7">
      <c r="A35" s="12" t="s">
        <v>38</v>
      </c>
      <c r="B35" s="13" t="s">
        <v>39</v>
      </c>
      <c r="C35" s="37">
        <f>C36+C37+C38</f>
        <v>518.5</v>
      </c>
      <c r="D35" s="37">
        <f>D36+D37+D38</f>
        <v>517.67439999999999</v>
      </c>
      <c r="E35" s="37">
        <v>99.84</v>
      </c>
      <c r="F35" s="2"/>
      <c r="G35" s="2"/>
    </row>
    <row r="36" spans="1:7">
      <c r="A36" s="18" t="s">
        <v>47</v>
      </c>
      <c r="B36" s="19" t="s">
        <v>48</v>
      </c>
      <c r="C36" s="38">
        <v>15</v>
      </c>
      <c r="D36" s="38">
        <v>15</v>
      </c>
      <c r="E36" s="39">
        <v>100</v>
      </c>
      <c r="F36" s="2"/>
      <c r="G36" s="2"/>
    </row>
    <row r="37" spans="1:7" ht="47.25">
      <c r="A37" s="14" t="s">
        <v>40</v>
      </c>
      <c r="B37" s="15" t="s">
        <v>41</v>
      </c>
      <c r="C37" s="40">
        <v>498</v>
      </c>
      <c r="D37" s="40">
        <v>497.17439999999999</v>
      </c>
      <c r="E37" s="39">
        <v>99.83</v>
      </c>
      <c r="F37" s="2"/>
      <c r="G37" s="2"/>
    </row>
    <row r="38" spans="1:7" ht="31.5">
      <c r="A38" s="20">
        <v>7680</v>
      </c>
      <c r="B38" s="15" t="s">
        <v>53</v>
      </c>
      <c r="C38" s="40">
        <v>5.5</v>
      </c>
      <c r="D38" s="40">
        <v>5.5</v>
      </c>
      <c r="E38" s="39">
        <v>100</v>
      </c>
      <c r="F38" s="2"/>
      <c r="G38" s="2"/>
    </row>
    <row r="39" spans="1:7" s="4" customFormat="1">
      <c r="A39" s="12" t="s">
        <v>21</v>
      </c>
      <c r="B39" s="13" t="s">
        <v>42</v>
      </c>
      <c r="C39" s="37">
        <f>C40</f>
        <v>176.54300000000001</v>
      </c>
      <c r="D39" s="37">
        <f t="shared" ref="D39:E39" si="2">D40</f>
        <v>99.953000000000003</v>
      </c>
      <c r="E39" s="37">
        <f t="shared" si="2"/>
        <v>56.62</v>
      </c>
      <c r="F39" s="2"/>
      <c r="G39" s="2"/>
    </row>
    <row r="40" spans="1:7" ht="34.5" customHeight="1">
      <c r="A40" s="11" t="s">
        <v>55</v>
      </c>
      <c r="B40" s="7" t="s">
        <v>56</v>
      </c>
      <c r="C40" s="40">
        <v>176.54300000000001</v>
      </c>
      <c r="D40" s="40">
        <v>99.953000000000003</v>
      </c>
      <c r="E40" s="39">
        <v>56.62</v>
      </c>
      <c r="F40" s="2"/>
      <c r="G40" s="2"/>
    </row>
    <row r="41" spans="1:7">
      <c r="A41" s="12" t="s">
        <v>43</v>
      </c>
      <c r="B41" s="13" t="s">
        <v>44</v>
      </c>
      <c r="C41" s="37">
        <f>SUM(C42:C44)</f>
        <v>2077.308</v>
      </c>
      <c r="D41" s="37">
        <f>SUM(D42:D44)</f>
        <v>1977.85</v>
      </c>
      <c r="E41" s="37">
        <v>95.21</v>
      </c>
      <c r="F41" s="2"/>
      <c r="G41" s="2"/>
    </row>
    <row r="42" spans="1:7">
      <c r="A42" s="20">
        <v>9150</v>
      </c>
      <c r="B42" s="15" t="s">
        <v>65</v>
      </c>
      <c r="C42" s="40">
        <v>1372.508</v>
      </c>
      <c r="D42" s="40">
        <v>1273.05</v>
      </c>
      <c r="E42" s="39">
        <v>92.75</v>
      </c>
      <c r="F42" s="2"/>
      <c r="G42" s="2"/>
    </row>
    <row r="43" spans="1:7" ht="44.25" customHeight="1">
      <c r="A43" s="20">
        <v>9410</v>
      </c>
      <c r="B43" s="15" t="s">
        <v>66</v>
      </c>
      <c r="C43" s="40">
        <v>701</v>
      </c>
      <c r="D43" s="40">
        <v>701</v>
      </c>
      <c r="E43" s="39">
        <v>100</v>
      </c>
      <c r="F43" s="2"/>
      <c r="G43" s="2"/>
    </row>
    <row r="44" spans="1:7" s="9" customFormat="1" ht="44.25" customHeight="1">
      <c r="A44" s="28">
        <v>9770</v>
      </c>
      <c r="B44" s="29" t="s">
        <v>46</v>
      </c>
      <c r="C44" s="40">
        <v>3.8</v>
      </c>
      <c r="D44" s="40">
        <v>3.8</v>
      </c>
      <c r="E44" s="39">
        <v>100</v>
      </c>
      <c r="F44" s="2"/>
      <c r="G44" s="2"/>
    </row>
    <row r="45" spans="1:7" ht="15.75" customHeight="1">
      <c r="A45" s="49" t="s">
        <v>23</v>
      </c>
      <c r="B45" s="50"/>
      <c r="C45" s="41">
        <f>C41+C39+C35+C33+C31+C28+C23+C18+C15</f>
        <v>26827.574000000008</v>
      </c>
      <c r="D45" s="41">
        <f>D41+D39+D35+D33+D31+D28+D23+D18+D15</f>
        <v>24664.56669</v>
      </c>
      <c r="E45" s="42">
        <v>91.94</v>
      </c>
      <c r="F45" s="2"/>
      <c r="G45" s="2"/>
    </row>
    <row r="46" spans="1:7" s="9" customFormat="1">
      <c r="A46" s="10"/>
      <c r="B46" s="5"/>
      <c r="C46" s="5"/>
      <c r="D46" s="5"/>
      <c r="E46" s="5"/>
    </row>
    <row r="47" spans="1:7" s="9" customFormat="1">
      <c r="A47" s="10"/>
      <c r="B47" s="5"/>
      <c r="C47" s="5"/>
      <c r="D47" s="5"/>
      <c r="E47" s="5"/>
    </row>
    <row r="48" spans="1:7" s="9" customFormat="1">
      <c r="A48" s="10"/>
      <c r="B48" s="5"/>
      <c r="C48" s="5"/>
      <c r="D48" s="5"/>
      <c r="E48" s="5"/>
    </row>
    <row r="49" spans="1:4" ht="18.75">
      <c r="A49" s="51" t="s">
        <v>57</v>
      </c>
      <c r="B49" s="51"/>
      <c r="C49" s="9"/>
      <c r="D49" s="26" t="s">
        <v>70</v>
      </c>
    </row>
    <row r="50" spans="1:4">
      <c r="C50" s="6"/>
      <c r="D50" s="6"/>
    </row>
  </sheetData>
  <mergeCells count="12">
    <mergeCell ref="D3:E5"/>
    <mergeCell ref="A10:E10"/>
    <mergeCell ref="A45:B45"/>
    <mergeCell ref="A49:B49"/>
    <mergeCell ref="A8:E8"/>
    <mergeCell ref="A9:E9"/>
    <mergeCell ref="A11:E11"/>
    <mergeCell ref="D12:D13"/>
    <mergeCell ref="A12:A13"/>
    <mergeCell ref="E12:E13"/>
    <mergeCell ref="B12:B13"/>
    <mergeCell ref="C12:C13"/>
  </mergeCells>
  <pageMargins left="0.31496062992125984" right="0.31496062992125984" top="0.19685039370078741" bottom="0.19685039370078741" header="0" footer="0"/>
  <pageSetup paperSize="9" scale="67" fitToHeight="50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G36"/>
  <sheetViews>
    <sheetView tabSelected="1" view="pageBreakPreview" zoomScale="60" zoomScaleNormal="100" workbookViewId="0">
      <selection activeCell="C5" sqref="C5"/>
    </sheetView>
  </sheetViews>
  <sheetFormatPr defaultRowHeight="15.75"/>
  <cols>
    <col min="1" max="1" width="10.7109375" style="10" customWidth="1"/>
    <col min="2" max="2" width="50.7109375" style="5" customWidth="1"/>
    <col min="3" max="4" width="15.7109375" style="5" customWidth="1"/>
    <col min="5" max="5" width="25.7109375" style="5" customWidth="1"/>
    <col min="6" max="6" width="11.5703125" style="9" bestFit="1" customWidth="1"/>
    <col min="7" max="16384" width="9.140625" style="9"/>
  </cols>
  <sheetData>
    <row r="3" spans="1:7" ht="15.75" customHeight="1">
      <c r="A3" s="36"/>
      <c r="B3" s="36"/>
      <c r="C3" s="36"/>
      <c r="D3" s="47" t="s">
        <v>76</v>
      </c>
      <c r="E3" s="47"/>
    </row>
    <row r="4" spans="1:7" ht="18.75" customHeight="1">
      <c r="D4" s="47"/>
      <c r="E4" s="47"/>
    </row>
    <row r="5" spans="1:7" ht="18.75" customHeight="1">
      <c r="D5" s="47"/>
      <c r="E5" s="47"/>
    </row>
    <row r="6" spans="1:7" ht="18.75">
      <c r="E6" s="25"/>
    </row>
    <row r="7" spans="1:7" ht="18.75">
      <c r="E7" s="25"/>
    </row>
    <row r="8" spans="1:7" ht="18.75">
      <c r="A8" s="48" t="s">
        <v>27</v>
      </c>
      <c r="B8" s="48"/>
      <c r="C8" s="48"/>
      <c r="D8" s="48"/>
      <c r="E8" s="48"/>
    </row>
    <row r="9" spans="1:7" ht="18.75">
      <c r="A9" s="48" t="s">
        <v>28</v>
      </c>
      <c r="B9" s="48"/>
      <c r="C9" s="48"/>
      <c r="D9" s="48"/>
      <c r="E9" s="48"/>
    </row>
    <row r="10" spans="1:7" ht="18.75">
      <c r="A10" s="48" t="s">
        <v>72</v>
      </c>
      <c r="B10" s="48"/>
      <c r="C10" s="48"/>
      <c r="D10" s="48"/>
      <c r="E10" s="48"/>
    </row>
    <row r="11" spans="1:7" ht="18.75">
      <c r="A11" s="52" t="s">
        <v>73</v>
      </c>
      <c r="B11" s="52"/>
      <c r="C11" s="52"/>
      <c r="D11" s="52"/>
      <c r="E11" s="52"/>
    </row>
    <row r="12" spans="1:7" ht="15" customHeight="1">
      <c r="A12" s="53" t="s">
        <v>0</v>
      </c>
      <c r="B12" s="53" t="s">
        <v>1</v>
      </c>
      <c r="C12" s="53" t="s">
        <v>2</v>
      </c>
      <c r="D12" s="53" t="s">
        <v>3</v>
      </c>
      <c r="E12" s="54" t="s">
        <v>60</v>
      </c>
    </row>
    <row r="13" spans="1:7" s="1" customFormat="1" ht="65.25" customHeight="1">
      <c r="A13" s="53"/>
      <c r="B13" s="53"/>
      <c r="C13" s="53"/>
      <c r="D13" s="53"/>
      <c r="E13" s="55"/>
    </row>
    <row r="14" spans="1:7">
      <c r="A14" s="32"/>
      <c r="B14" s="32" t="s">
        <v>25</v>
      </c>
      <c r="C14" s="32"/>
      <c r="D14" s="32"/>
      <c r="E14" s="31"/>
      <c r="F14" s="2"/>
      <c r="G14" s="2"/>
    </row>
    <row r="15" spans="1:7">
      <c r="A15" s="12" t="s">
        <v>4</v>
      </c>
      <c r="B15" s="13" t="s">
        <v>5</v>
      </c>
      <c r="C15" s="37">
        <f>C16</f>
        <v>145.42599999999999</v>
      </c>
      <c r="D15" s="37">
        <f>D16</f>
        <v>130.58000000000001</v>
      </c>
      <c r="E15" s="37">
        <f>E16</f>
        <v>89.791371556668011</v>
      </c>
      <c r="F15" s="2"/>
      <c r="G15" s="2"/>
    </row>
    <row r="16" spans="1:7" ht="78.75">
      <c r="A16" s="14" t="s">
        <v>29</v>
      </c>
      <c r="B16" s="15" t="s">
        <v>6</v>
      </c>
      <c r="C16" s="40">
        <f>145.426</f>
        <v>145.42599999999999</v>
      </c>
      <c r="D16" s="40">
        <v>130.58000000000001</v>
      </c>
      <c r="E16" s="39">
        <f t="shared" ref="E16:E31" si="0">D16/C16*100</f>
        <v>89.791371556668011</v>
      </c>
      <c r="F16" s="2"/>
      <c r="G16" s="2"/>
    </row>
    <row r="17" spans="1:7">
      <c r="A17" s="12" t="s">
        <v>7</v>
      </c>
      <c r="B17" s="13" t="s">
        <v>8</v>
      </c>
      <c r="C17" s="37">
        <f>SUM(C18:C20)</f>
        <v>1447.615</v>
      </c>
      <c r="D17" s="37">
        <f>SUM(D18:D20)</f>
        <v>1396.80349</v>
      </c>
      <c r="E17" s="37">
        <f>D17/C17*100</f>
        <v>96.48998456081209</v>
      </c>
      <c r="F17" s="2"/>
      <c r="G17" s="2"/>
    </row>
    <row r="18" spans="1:7">
      <c r="A18" s="14" t="s">
        <v>9</v>
      </c>
      <c r="B18" s="15" t="s">
        <v>30</v>
      </c>
      <c r="C18" s="40">
        <f>80.81+8+46.757</f>
        <v>135.56700000000001</v>
      </c>
      <c r="D18" s="40">
        <f>31.0588+7.435+46.757</f>
        <v>85.250799999999998</v>
      </c>
      <c r="E18" s="43">
        <f t="shared" ref="E18:E29" si="1">D18/C18*100</f>
        <v>62.88462531442017</v>
      </c>
      <c r="F18" s="2"/>
      <c r="G18" s="2"/>
    </row>
    <row r="19" spans="1:7" ht="63">
      <c r="A19" s="14" t="s">
        <v>10</v>
      </c>
      <c r="B19" s="15" t="s">
        <v>67</v>
      </c>
      <c r="C19" s="40">
        <f>94.647+1216.751</f>
        <v>1311.3979999999999</v>
      </c>
      <c r="D19" s="40">
        <f>94.30611+1216.59658</f>
        <v>1310.9026899999999</v>
      </c>
      <c r="E19" s="43">
        <f t="shared" si="1"/>
        <v>99.962230383148366</v>
      </c>
      <c r="F19" s="2"/>
      <c r="G19" s="2"/>
    </row>
    <row r="20" spans="1:7" ht="47.25">
      <c r="A20" s="14" t="s">
        <v>11</v>
      </c>
      <c r="B20" s="15" t="s">
        <v>12</v>
      </c>
      <c r="C20" s="40">
        <v>0.65</v>
      </c>
      <c r="D20" s="40">
        <v>0.65</v>
      </c>
      <c r="E20" s="43">
        <f t="shared" si="1"/>
        <v>100</v>
      </c>
      <c r="F20" s="2"/>
      <c r="G20" s="2"/>
    </row>
    <row r="21" spans="1:7">
      <c r="A21" s="12" t="s">
        <v>16</v>
      </c>
      <c r="B21" s="13" t="s">
        <v>33</v>
      </c>
      <c r="C21" s="37">
        <f>C22</f>
        <v>22.282540000000001</v>
      </c>
      <c r="D21" s="37">
        <f>D22</f>
        <v>22.22654</v>
      </c>
      <c r="E21" s="37">
        <f t="shared" si="1"/>
        <v>99.748682152034732</v>
      </c>
      <c r="F21" s="2"/>
      <c r="G21" s="2"/>
    </row>
    <row r="22" spans="1:7" ht="47.25">
      <c r="A22" s="22" t="s">
        <v>17</v>
      </c>
      <c r="B22" s="23" t="s">
        <v>34</v>
      </c>
      <c r="C22" s="40">
        <f>1.78254+20.5</f>
        <v>22.282540000000001</v>
      </c>
      <c r="D22" s="40">
        <f>1.78254+20.444</f>
        <v>22.22654</v>
      </c>
      <c r="E22" s="43">
        <f t="shared" si="1"/>
        <v>99.748682152034732</v>
      </c>
      <c r="F22" s="2"/>
      <c r="G22" s="2"/>
    </row>
    <row r="23" spans="1:7" ht="35.25" customHeight="1">
      <c r="A23" s="12" t="s">
        <v>38</v>
      </c>
      <c r="B23" s="13" t="s">
        <v>39</v>
      </c>
      <c r="C23" s="37">
        <f>SUM(C24:C26)</f>
        <v>518</v>
      </c>
      <c r="D23" s="37">
        <f>SUM(D24:D26)</f>
        <v>480.44213999999999</v>
      </c>
      <c r="E23" s="37">
        <f t="shared" si="1"/>
        <v>92.749447876447874</v>
      </c>
      <c r="F23" s="2"/>
      <c r="G23" s="2"/>
    </row>
    <row r="24" spans="1:7" ht="20.25" customHeight="1">
      <c r="A24" s="22" t="s">
        <v>49</v>
      </c>
      <c r="B24" s="23" t="s">
        <v>50</v>
      </c>
      <c r="C24" s="44">
        <v>40</v>
      </c>
      <c r="D24" s="44">
        <v>12.84112</v>
      </c>
      <c r="E24" s="43">
        <f t="shared" si="1"/>
        <v>32.102799999999995</v>
      </c>
      <c r="F24" s="2"/>
      <c r="G24" s="2"/>
    </row>
    <row r="25" spans="1:7" ht="34.5" customHeight="1">
      <c r="A25" s="30">
        <v>7350</v>
      </c>
      <c r="B25" s="23" t="s">
        <v>68</v>
      </c>
      <c r="C25" s="45">
        <v>228</v>
      </c>
      <c r="D25" s="45">
        <v>227.60102000000001</v>
      </c>
      <c r="E25" s="43">
        <f t="shared" si="1"/>
        <v>99.825008771929831</v>
      </c>
      <c r="F25" s="2"/>
      <c r="G25" s="2"/>
    </row>
    <row r="26" spans="1:7" ht="31.5">
      <c r="A26" s="30">
        <v>7670</v>
      </c>
      <c r="B26" s="23" t="s">
        <v>69</v>
      </c>
      <c r="C26" s="45">
        <v>250</v>
      </c>
      <c r="D26" s="45">
        <v>240</v>
      </c>
      <c r="E26" s="43">
        <f t="shared" si="1"/>
        <v>96</v>
      </c>
      <c r="F26" s="2"/>
      <c r="G26" s="2"/>
    </row>
    <row r="27" spans="1:7">
      <c r="A27" s="24" t="s">
        <v>21</v>
      </c>
      <c r="B27" s="8" t="s">
        <v>42</v>
      </c>
      <c r="C27" s="46">
        <f>C28</f>
        <v>15.468999999999999</v>
      </c>
      <c r="D27" s="46">
        <f>D28</f>
        <v>13.669</v>
      </c>
      <c r="E27" s="37">
        <f t="shared" si="1"/>
        <v>88.363824423039645</v>
      </c>
      <c r="F27" s="2"/>
      <c r="G27" s="2"/>
    </row>
    <row r="28" spans="1:7" ht="31.5">
      <c r="A28" s="22" t="s">
        <v>51</v>
      </c>
      <c r="B28" s="23" t="s">
        <v>52</v>
      </c>
      <c r="C28" s="45">
        <v>15.468999999999999</v>
      </c>
      <c r="D28" s="45">
        <v>13.669</v>
      </c>
      <c r="E28" s="43">
        <f t="shared" si="1"/>
        <v>88.363824423039645</v>
      </c>
      <c r="F28" s="2"/>
      <c r="G28" s="2"/>
    </row>
    <row r="29" spans="1:7">
      <c r="A29" s="21">
        <v>9000</v>
      </c>
      <c r="B29" s="13" t="s">
        <v>44</v>
      </c>
      <c r="C29" s="37">
        <f>C30</f>
        <v>217</v>
      </c>
      <c r="D29" s="37">
        <f>D30</f>
        <v>217</v>
      </c>
      <c r="E29" s="37">
        <f t="shared" si="1"/>
        <v>100</v>
      </c>
      <c r="F29" s="2"/>
      <c r="G29" s="2"/>
    </row>
    <row r="30" spans="1:7">
      <c r="A30" s="22" t="s">
        <v>45</v>
      </c>
      <c r="B30" s="23" t="s">
        <v>46</v>
      </c>
      <c r="C30" s="45">
        <v>217</v>
      </c>
      <c r="D30" s="45">
        <v>217</v>
      </c>
      <c r="E30" s="39">
        <f t="shared" si="0"/>
        <v>100</v>
      </c>
      <c r="F30" s="2"/>
      <c r="G30" s="2"/>
    </row>
    <row r="31" spans="1:7">
      <c r="A31" s="34" t="s">
        <v>22</v>
      </c>
      <c r="B31" s="35" t="s">
        <v>26</v>
      </c>
      <c r="C31" s="41">
        <f>C29+C27+C23+C21+C17+C15</f>
        <v>2365.7925399999999</v>
      </c>
      <c r="D31" s="41">
        <f>D29+D27+D23+D21+D17+D15</f>
        <v>2260.7211699999998</v>
      </c>
      <c r="E31" s="42">
        <f t="shared" si="0"/>
        <v>95.558724265822562</v>
      </c>
      <c r="F31" s="2"/>
      <c r="G31" s="2"/>
    </row>
    <row r="35" spans="1:4" ht="18.75">
      <c r="A35" s="51" t="s">
        <v>57</v>
      </c>
      <c r="B35" s="51"/>
      <c r="C35" s="9"/>
      <c r="D35" s="26" t="s">
        <v>70</v>
      </c>
    </row>
    <row r="36" spans="1:4">
      <c r="C36" s="6"/>
      <c r="D36" s="6"/>
    </row>
  </sheetData>
  <mergeCells count="11">
    <mergeCell ref="A35:B35"/>
    <mergeCell ref="D3:E5"/>
    <mergeCell ref="A8:E8"/>
    <mergeCell ref="A9:E9"/>
    <mergeCell ref="A10:E10"/>
    <mergeCell ref="A11:E11"/>
    <mergeCell ref="A12:A13"/>
    <mergeCell ref="B12:B13"/>
    <mergeCell ref="C12:C13"/>
    <mergeCell ref="D12:D13"/>
    <mergeCell ref="E12:E13"/>
  </mergeCells>
  <pageMargins left="0.7" right="0.7" top="0.75" bottom="0.75" header="0.3" footer="0.3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дод 3</vt:lpstr>
      <vt:lpstr>дод 4</vt:lpstr>
      <vt:lpstr>'дод 3'!Область_печати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Microsoft</cp:lastModifiedBy>
  <cp:lastPrinted>2021-03-02T14:24:23Z</cp:lastPrinted>
  <dcterms:created xsi:type="dcterms:W3CDTF">2018-01-22T07:37:12Z</dcterms:created>
  <dcterms:modified xsi:type="dcterms:W3CDTF">2021-03-02T14:24:25Z</dcterms:modified>
</cp:coreProperties>
</file>