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И 2025\48 сесія липень 2025 рік\Звіт про виконання бюджету І півріччя 2025\"/>
    </mc:Choice>
  </mc:AlternateContent>
  <bookViews>
    <workbookView xWindow="480" yWindow="105" windowWidth="19425" windowHeight="11025"/>
  </bookViews>
  <sheets>
    <sheet name="дод 3" sheetId="1" r:id="rId1"/>
    <sheet name="дод 4" sheetId="2" r:id="rId2"/>
  </sheets>
  <definedNames>
    <definedName name="_xlnm.Print_Area" localSheetId="0">'дод 3'!$A$2:$F$175</definedName>
  </definedNames>
  <calcPr calcId="162913"/>
</workbook>
</file>

<file path=xl/calcChain.xml><?xml version="1.0" encoding="utf-8"?>
<calcChain xmlns="http://schemas.openxmlformats.org/spreadsheetml/2006/main">
  <c r="D18" i="2" l="1"/>
  <c r="E35" i="2"/>
  <c r="E36" i="2"/>
  <c r="D35" i="2"/>
  <c r="C35" i="2"/>
  <c r="C32" i="2"/>
  <c r="D32" i="2"/>
  <c r="F139" i="1"/>
  <c r="F140" i="1"/>
  <c r="E135" i="1"/>
  <c r="D135" i="1"/>
  <c r="C135" i="1"/>
  <c r="D42" i="1"/>
  <c r="C42" i="1"/>
  <c r="F47" i="1"/>
  <c r="F48" i="1"/>
  <c r="F164" i="1" l="1"/>
  <c r="C16" i="2"/>
  <c r="E21" i="2"/>
  <c r="E24" i="2"/>
  <c r="D23" i="2"/>
  <c r="D22" i="2" s="1"/>
  <c r="E22" i="2" s="1"/>
  <c r="C23" i="2"/>
  <c r="C22" i="2" s="1"/>
  <c r="D41" i="2"/>
  <c r="C41" i="2"/>
  <c r="E41" i="2" s="1"/>
  <c r="E42" i="2"/>
  <c r="D39" i="2"/>
  <c r="C18" i="2"/>
  <c r="C17" i="2" s="1"/>
  <c r="C41" i="1"/>
  <c r="F43" i="1"/>
  <c r="F44" i="1"/>
  <c r="F45" i="1"/>
  <c r="F46" i="1"/>
  <c r="E42" i="1"/>
  <c r="E41" i="1" s="1"/>
  <c r="D163" i="1"/>
  <c r="E163" i="1"/>
  <c r="C163" i="1"/>
  <c r="F146" i="1"/>
  <c r="F152" i="1"/>
  <c r="D151" i="1"/>
  <c r="F151" i="1" s="1"/>
  <c r="E151" i="1"/>
  <c r="C151" i="1"/>
  <c r="F144" i="1"/>
  <c r="C143" i="1"/>
  <c r="D143" i="1"/>
  <c r="E143" i="1"/>
  <c r="F143" i="1" s="1"/>
  <c r="D103" i="1"/>
  <c r="E103" i="1"/>
  <c r="C103" i="1"/>
  <c r="F104" i="1"/>
  <c r="F105" i="1"/>
  <c r="D84" i="1"/>
  <c r="E84" i="1"/>
  <c r="C84" i="1"/>
  <c r="F91" i="1"/>
  <c r="E52" i="1"/>
  <c r="D52" i="1"/>
  <c r="C52" i="1"/>
  <c r="F62" i="1"/>
  <c r="F63" i="1"/>
  <c r="F64" i="1"/>
  <c r="D27" i="2"/>
  <c r="C27" i="2"/>
  <c r="E31" i="2"/>
  <c r="C39" i="2"/>
  <c r="E38" i="2"/>
  <c r="E40" i="2"/>
  <c r="E34" i="2"/>
  <c r="D37" i="2"/>
  <c r="C37" i="2"/>
  <c r="D57" i="2"/>
  <c r="C57" i="2"/>
  <c r="E56" i="2"/>
  <c r="E58" i="2"/>
  <c r="D55" i="2"/>
  <c r="D54" i="2" s="1"/>
  <c r="D53" i="2" s="1"/>
  <c r="C55" i="2"/>
  <c r="E28" i="2"/>
  <c r="E30" i="2"/>
  <c r="D17" i="2"/>
  <c r="D49" i="2"/>
  <c r="D48" i="2" s="1"/>
  <c r="D47" i="2" s="1"/>
  <c r="C49" i="2"/>
  <c r="E20" i="2"/>
  <c r="D138" i="1"/>
  <c r="E138" i="1"/>
  <c r="F138" i="1" s="1"/>
  <c r="C138" i="1"/>
  <c r="D167" i="1"/>
  <c r="E167" i="1"/>
  <c r="C167" i="1"/>
  <c r="D123" i="1"/>
  <c r="D122" i="1" s="1"/>
  <c r="E123" i="1"/>
  <c r="E122" i="1" s="1"/>
  <c r="C123" i="1"/>
  <c r="C122" i="1" s="1"/>
  <c r="F157" i="1"/>
  <c r="D159" i="1"/>
  <c r="D158" i="1" s="1"/>
  <c r="D157" i="1" s="1"/>
  <c r="E159" i="1"/>
  <c r="E158" i="1" s="1"/>
  <c r="E157" i="1" s="1"/>
  <c r="F159" i="1"/>
  <c r="C159" i="1"/>
  <c r="C158" i="1" s="1"/>
  <c r="C157" i="1" s="1"/>
  <c r="C26" i="2" l="1"/>
  <c r="C25" i="2"/>
  <c r="D25" i="2"/>
  <c r="D26" i="2"/>
  <c r="E23" i="2"/>
  <c r="D16" i="2"/>
  <c r="E57" i="2"/>
  <c r="E55" i="2"/>
  <c r="F42" i="1"/>
  <c r="D41" i="1"/>
  <c r="F41" i="1" s="1"/>
  <c r="E39" i="2"/>
  <c r="E37" i="2"/>
  <c r="C54" i="2"/>
  <c r="C53" i="2" s="1"/>
  <c r="F103" i="1"/>
  <c r="E27" i="2"/>
  <c r="D149" i="1"/>
  <c r="E149" i="1"/>
  <c r="E148" i="1" s="1"/>
  <c r="C149" i="1"/>
  <c r="F130" i="1"/>
  <c r="D100" i="1"/>
  <c r="E100" i="1"/>
  <c r="C100" i="1"/>
  <c r="E33" i="1"/>
  <c r="D33" i="1"/>
  <c r="C33" i="1"/>
  <c r="F38" i="1"/>
  <c r="D28" i="1"/>
  <c r="E28" i="1"/>
  <c r="C28" i="1"/>
  <c r="F31" i="1"/>
  <c r="E17" i="2"/>
  <c r="E18" i="2"/>
  <c r="E19" i="2"/>
  <c r="E29" i="2"/>
  <c r="E33" i="2"/>
  <c r="E46" i="2"/>
  <c r="E49" i="2"/>
  <c r="E51" i="2"/>
  <c r="E52" i="2"/>
  <c r="C48" i="2"/>
  <c r="C47" i="2" s="1"/>
  <c r="C45" i="2"/>
  <c r="C44" i="2" s="1"/>
  <c r="D45" i="2"/>
  <c r="C148" i="1" l="1"/>
  <c r="C147" i="1" s="1"/>
  <c r="D148" i="1"/>
  <c r="D147" i="1" s="1"/>
  <c r="E47" i="2"/>
  <c r="E45" i="2"/>
  <c r="D44" i="2"/>
  <c r="E44" i="2" s="1"/>
  <c r="E32" i="2"/>
  <c r="E26" i="2"/>
  <c r="C43" i="2"/>
  <c r="C59" i="2" s="1"/>
  <c r="E48" i="2"/>
  <c r="D127" i="1"/>
  <c r="F133" i="1"/>
  <c r="F61" i="1"/>
  <c r="D98" i="1"/>
  <c r="E98" i="1"/>
  <c r="C98" i="1"/>
  <c r="C92" i="1"/>
  <c r="C81" i="1"/>
  <c r="C78" i="1"/>
  <c r="C65" i="1"/>
  <c r="E110" i="1"/>
  <c r="D110" i="1"/>
  <c r="C110" i="1"/>
  <c r="E108" i="1"/>
  <c r="D108" i="1"/>
  <c r="C108" i="1"/>
  <c r="F97" i="1"/>
  <c r="C50" i="1" l="1"/>
  <c r="C51" i="1" s="1"/>
  <c r="E147" i="1"/>
  <c r="F147" i="1" s="1"/>
  <c r="F148" i="1"/>
  <c r="E25" i="2"/>
  <c r="C17" i="1"/>
  <c r="F118" i="1" l="1"/>
  <c r="E117" i="1"/>
  <c r="D117" i="1"/>
  <c r="C117" i="1"/>
  <c r="F83" i="1"/>
  <c r="F82" i="1"/>
  <c r="D81" i="1"/>
  <c r="E81" i="1"/>
  <c r="C27" i="1"/>
  <c r="C15" i="1" s="1"/>
  <c r="D65" i="1"/>
  <c r="D78" i="1"/>
  <c r="E92" i="1"/>
  <c r="D92" i="1"/>
  <c r="E112" i="1"/>
  <c r="D112" i="1"/>
  <c r="C112" i="1"/>
  <c r="C16" i="1"/>
  <c r="E17" i="1"/>
  <c r="D17" i="1"/>
  <c r="E165" i="1"/>
  <c r="E162" i="1" s="1"/>
  <c r="D165" i="1"/>
  <c r="D162" i="1" s="1"/>
  <c r="C165" i="1"/>
  <c r="C162" i="1" s="1"/>
  <c r="C161" i="1" s="1"/>
  <c r="E155" i="1"/>
  <c r="E154" i="1" s="1"/>
  <c r="D155" i="1"/>
  <c r="D154" i="1" s="1"/>
  <c r="C155" i="1"/>
  <c r="C153" i="1" l="1"/>
  <c r="C154" i="1"/>
  <c r="D50" i="1"/>
  <c r="D51" i="1" s="1"/>
  <c r="F117" i="1"/>
  <c r="F81" i="1"/>
  <c r="F131" i="1"/>
  <c r="D43" i="2" l="1"/>
  <c r="D161" i="1"/>
  <c r="E161" i="1"/>
  <c r="F116" i="1"/>
  <c r="D119" i="1"/>
  <c r="E119" i="1"/>
  <c r="C119" i="1"/>
  <c r="F120" i="1"/>
  <c r="F101" i="1"/>
  <c r="F102" i="1"/>
  <c r="F71" i="1"/>
  <c r="F77" i="1"/>
  <c r="F58" i="1"/>
  <c r="F40" i="1"/>
  <c r="F39" i="1"/>
  <c r="F37" i="1"/>
  <c r="F36" i="1"/>
  <c r="F35" i="1"/>
  <c r="F34" i="1"/>
  <c r="D27" i="1"/>
  <c r="D15" i="1" s="1"/>
  <c r="E27" i="1"/>
  <c r="E15" i="1" s="1"/>
  <c r="F22" i="1"/>
  <c r="E43" i="2" l="1"/>
  <c r="F161" i="1"/>
  <c r="F119" i="1"/>
  <c r="F27" i="1"/>
  <c r="F136" i="1"/>
  <c r="F137" i="1"/>
  <c r="C145" i="1"/>
  <c r="F110" i="1"/>
  <c r="F111" i="1"/>
  <c r="F75" i="1"/>
  <c r="C142" i="1" l="1"/>
  <c r="C141" i="1" s="1"/>
  <c r="F135" i="1"/>
  <c r="F129" i="1" l="1"/>
  <c r="F132" i="1"/>
  <c r="F128" i="1"/>
  <c r="F121" i="1"/>
  <c r="F115" i="1"/>
  <c r="F113" i="1"/>
  <c r="F109" i="1"/>
  <c r="F108" i="1"/>
  <c r="F94" i="1"/>
  <c r="F95" i="1"/>
  <c r="F96" i="1"/>
  <c r="F93" i="1"/>
  <c r="F86" i="1"/>
  <c r="F87" i="1"/>
  <c r="F88" i="1"/>
  <c r="F89" i="1"/>
  <c r="F90" i="1"/>
  <c r="F85" i="1"/>
  <c r="F80" i="1"/>
  <c r="F79" i="1"/>
  <c r="F67" i="1"/>
  <c r="F68" i="1"/>
  <c r="F69" i="1"/>
  <c r="F70" i="1"/>
  <c r="F72" i="1"/>
  <c r="F73" i="1"/>
  <c r="F74" i="1"/>
  <c r="F66" i="1"/>
  <c r="F54" i="1"/>
  <c r="F55" i="1"/>
  <c r="F56" i="1"/>
  <c r="F57" i="1"/>
  <c r="F59" i="1"/>
  <c r="F60" i="1"/>
  <c r="F53" i="1"/>
  <c r="F30" i="1"/>
  <c r="F32" i="1"/>
  <c r="F33" i="1"/>
  <c r="F29" i="1"/>
  <c r="F19" i="1"/>
  <c r="F20" i="1"/>
  <c r="F21" i="1"/>
  <c r="F23" i="1"/>
  <c r="F24" i="1"/>
  <c r="F26" i="1"/>
  <c r="F18" i="1"/>
  <c r="F166" i="1"/>
  <c r="F163" i="1" s="1"/>
  <c r="F165" i="1"/>
  <c r="F162" i="1" s="1"/>
  <c r="F156" i="1"/>
  <c r="F155" i="1"/>
  <c r="D153" i="1"/>
  <c r="E153" i="1"/>
  <c r="D145" i="1"/>
  <c r="D142" i="1" s="1"/>
  <c r="D141" i="1" s="1"/>
  <c r="E145" i="1"/>
  <c r="E142" i="1" s="1"/>
  <c r="E141" i="1" s="1"/>
  <c r="E127" i="1"/>
  <c r="E125" i="1" s="1"/>
  <c r="C127" i="1"/>
  <c r="E114" i="1"/>
  <c r="E107" i="1" s="1"/>
  <c r="D114" i="1"/>
  <c r="C114" i="1"/>
  <c r="E78" i="1"/>
  <c r="F78" i="1" s="1"/>
  <c r="E65" i="1"/>
  <c r="E50" i="1" l="1"/>
  <c r="F142" i="1"/>
  <c r="F65" i="1"/>
  <c r="E126" i="1"/>
  <c r="C107" i="1"/>
  <c r="C106" i="1"/>
  <c r="D106" i="1"/>
  <c r="D107" i="1"/>
  <c r="D125" i="1"/>
  <c r="C125" i="1"/>
  <c r="E106" i="1"/>
  <c r="F100" i="1"/>
  <c r="F114" i="1"/>
  <c r="F145" i="1"/>
  <c r="F127" i="1"/>
  <c r="F112" i="1"/>
  <c r="F92" i="1"/>
  <c r="F84" i="1"/>
  <c r="F52" i="1"/>
  <c r="C169" i="1" l="1"/>
  <c r="D169" i="1"/>
  <c r="E51" i="1"/>
  <c r="E169" i="1"/>
  <c r="D126" i="1"/>
  <c r="F126" i="1" s="1"/>
  <c r="C126" i="1"/>
  <c r="F125" i="1"/>
  <c r="F106" i="1"/>
  <c r="F50" i="1"/>
  <c r="F51" i="1" s="1"/>
  <c r="F107" i="1"/>
  <c r="F28" i="1"/>
  <c r="E16" i="1" l="1"/>
  <c r="D16" i="1"/>
  <c r="F17" i="1"/>
  <c r="F153" i="1"/>
  <c r="F16" i="1" l="1"/>
  <c r="F15" i="1"/>
  <c r="D50" i="2"/>
  <c r="D59" i="2"/>
  <c r="E59" i="2" s="1"/>
  <c r="E16" i="2" l="1"/>
  <c r="E50" i="2"/>
  <c r="F169" i="1"/>
  <c r="F141" i="1" l="1"/>
</calcChain>
</file>

<file path=xl/sharedStrings.xml><?xml version="1.0" encoding="utf-8"?>
<sst xmlns="http://schemas.openxmlformats.org/spreadsheetml/2006/main" count="273" uniqueCount="116">
  <si>
    <t>Код</t>
  </si>
  <si>
    <t>Показник</t>
  </si>
  <si>
    <t>0100</t>
  </si>
  <si>
    <t>Державне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</si>
  <si>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</si>
  <si>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1000</t>
  </si>
  <si>
    <t>Освіта</t>
  </si>
  <si>
    <t>1010</t>
  </si>
  <si>
    <t>3000</t>
  </si>
  <si>
    <t>Соціальний захист та соціальне забезпечення</t>
  </si>
  <si>
    <t>Організація та проведення громадських робіт</t>
  </si>
  <si>
    <t>4000</t>
  </si>
  <si>
    <t>4060</t>
  </si>
  <si>
    <t>6000</t>
  </si>
  <si>
    <t>Житлово-комунальне господарство</t>
  </si>
  <si>
    <t>8000</t>
  </si>
  <si>
    <t xml:space="preserve"> </t>
  </si>
  <si>
    <t xml:space="preserve">РАЗОМ ПО ЗАГАЛЬНОМУ ФОНДУ </t>
  </si>
  <si>
    <t>Видатки (загальний фонд)</t>
  </si>
  <si>
    <t>Видатки (спеціальний фонд)</t>
  </si>
  <si>
    <t>РАЗОМ ПО СПЕЦІАЛЬНОМУ ФОНДУ</t>
  </si>
  <si>
    <t>0150</t>
  </si>
  <si>
    <t>Надання дошкільної освіти</t>
  </si>
  <si>
    <t>3242</t>
  </si>
  <si>
    <t>Інші заходи у сфері соціального захисту і соціального забезпечення</t>
  </si>
  <si>
    <t>Культура i мистецтво</t>
  </si>
  <si>
    <t>Забезпечення діяльності палаців i будинків культури, клубів, центрів дозвілля та iнших клубних закладів</t>
  </si>
  <si>
    <t>6030</t>
  </si>
  <si>
    <t>Організація благоустрою населених пунктів</t>
  </si>
  <si>
    <t>7000</t>
  </si>
  <si>
    <t>Економічна діяльність</t>
  </si>
  <si>
    <t>Інша діяльність</t>
  </si>
  <si>
    <t>9000</t>
  </si>
  <si>
    <t>Міжбюджетні трансферти</t>
  </si>
  <si>
    <t>9770</t>
  </si>
  <si>
    <t>Інші субвенції з місцевого бюджету</t>
  </si>
  <si>
    <t>8340</t>
  </si>
  <si>
    <t>Природоохоронні заходи за рахунок цільових фондів</t>
  </si>
  <si>
    <t>8110</t>
  </si>
  <si>
    <t>Заходи із запобігання та ліквідації надзвичайних ситуацій та наслідків стихійного лиха</t>
  </si>
  <si>
    <t>Інші програми та заходи у сфері освіти</t>
  </si>
  <si>
    <t>Компенсаційні виплати за пільговий проїзд окремих категорій громадян на залізничному транспорті</t>
  </si>
  <si>
    <t>Внески до статутного капіталу суб’єктів господарювання</t>
  </si>
  <si>
    <t>1070</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</si>
  <si>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</si>
  <si>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</si>
  <si>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0160</t>
  </si>
  <si>
    <t>Керівництво і управління у відповідній сфері у містах (місті Києві), селищах, селах, територіальних громадах</t>
  </si>
  <si>
    <t>Пільгове медичне обслуговування осіб, які постраждали внаслідок Чорнобильської катастрофи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</si>
  <si>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</si>
  <si>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1021</t>
  </si>
  <si>
    <t>Надання загальної середньої освіти закладами загальної середньої освіти (за рахунок коштів місцевого бюджету)</t>
  </si>
  <si>
    <t>1031</t>
  </si>
  <si>
    <t xml:space="preserve">Надання загальної середньої освіти закладами загальної середньої освіти </t>
  </si>
  <si>
    <t>про виконання бюджету Вишнівської селищної територіальної громади</t>
  </si>
  <si>
    <t>План на рік з урахуванням змін</t>
  </si>
  <si>
    <t>План на вказаний період з урахуванням змін</t>
  </si>
  <si>
    <t>Касові видатки за вказаний період</t>
  </si>
  <si>
    <t>Заробітна плата</t>
  </si>
  <si>
    <t>Нарахування на оплату праці</t>
  </si>
  <si>
    <t>Предмети, матеріали, обладнання та інвентар</t>
  </si>
  <si>
    <t>Оплата послуг (крім комунальних)</t>
  </si>
  <si>
    <t>Оплата електроенергії</t>
  </si>
  <si>
    <t>Оплата природного газу</t>
  </si>
  <si>
    <t>Інші поточні видатки</t>
  </si>
  <si>
    <t>Продукти харчування</t>
  </si>
  <si>
    <t>Оплата водопостачання та водовідведення</t>
  </si>
  <si>
    <t>Оплата теплопостачання</t>
  </si>
  <si>
    <t>Інші виплати населенню</t>
  </si>
  <si>
    <t>Поточні трансферти органам державного управління інших рівнів</t>
  </si>
  <si>
    <t>Капітальні трансферти підприємствам (установам, організаціям)</t>
  </si>
  <si>
    <t>Забезпечення діяльності бібліотек</t>
  </si>
  <si>
    <t>ЗВІТ</t>
  </si>
  <si>
    <t>Видатки на відрядження</t>
  </si>
  <si>
    <t>Виконавчий комітет Вишнівської селищної ради</t>
  </si>
  <si>
    <t>02</t>
  </si>
  <si>
    <t>Відділ ОКМС Вишнівської селищної ради</t>
  </si>
  <si>
    <t>06</t>
  </si>
  <si>
    <t>Фінансовий відділ Вишнівської селищної ради</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</si>
  <si>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</si>
  <si>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Інші заходи в галузі культури і мистецтва</t>
  </si>
  <si>
    <t>Видатки, пов"язані з наданням підтримки внутрішньо переміщенним та/або евакуйованим особам у зв"язку із введенням воєного стану</t>
  </si>
  <si>
    <t>Оплата інших енергоносіїв та інших комунальних послуг</t>
  </si>
  <si>
    <t>Окремі заходи по реалізації державних (регіональних) прграм, не віднесені до заходів розвитку</t>
  </si>
  <si>
    <t>Оплата інших енергонсіїв та інших комунальних послуг</t>
  </si>
  <si>
    <t>Придбання обладнання і предметів довгострокового користування</t>
  </si>
  <si>
    <t>% виконання  на вказаний період</t>
  </si>
  <si>
    <t xml:space="preserve">Надання загальної середньої освіти закладами загальної середньої освіти  за рахунок освітньої субвенції </t>
  </si>
  <si>
    <t>Здійснення заходів із землеустрою</t>
  </si>
  <si>
    <t>Дослідження і розробки, окремі заходи розвитку по реалізації державних (регіональних) програм</t>
  </si>
  <si>
    <t>Резервний фонд місцевого бюджету</t>
  </si>
  <si>
    <t>Нерозподілені видатки</t>
  </si>
  <si>
    <t>Субвенція з місцевого бюджету державному бюджету на виконання програм соціально-економічного розвитку регіонів</t>
  </si>
  <si>
    <t>(за видатками загального фонду)</t>
  </si>
  <si>
    <t>(за видатками спеціального фонду)</t>
  </si>
  <si>
    <t>% виконання до річного плану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</si>
  <si>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</si>
  <si>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Капітальні трансферти органам державного управління інших рівнів</t>
  </si>
  <si>
    <t>Здійснення доплат педагогічним працівникам закладів загальної середньої овіти за рахунок субвенції з державного бюджету місцевим бюджетам</t>
  </si>
  <si>
    <t>Забезпечення діяльності водопровідно-каналізаційного господарства</t>
  </si>
  <si>
    <t>Субсидії та поточні трансферти підприємствам (установам, організаціям)</t>
  </si>
  <si>
    <t>Інші заходи, пов'язані з економічною діяльністю</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</si>
  <si>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</si>
  <si>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Служба у справах дітей Вишнівської селищної ради</t>
  </si>
  <si>
    <t>09</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</si>
  <si>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</si>
  <si>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</si>
  <si>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</si>
  <si>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грн.</t>
  </si>
  <si>
    <t xml:space="preserve">                       грн.</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</si>
  <si>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</si>
  <si>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за І півріччя 2025 року</t>
  </si>
  <si>
    <t>Секретар селищної ради</t>
  </si>
  <si>
    <t>Світлана ФЕДАН</t>
  </si>
  <si>
    <t xml:space="preserve">Додаток 3
до рішення сесії Вишнівської селищної ради  №1346-48/VIII                                            від 14 липня 2025 року
</t>
  </si>
  <si>
    <t xml:space="preserve">Додаток 4
до рішення сесії Вишнівської селищної ради №1346-48/VIII                                     від 14 липня 2025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</si>
</sst>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
    <numFmt numFmtId="167" formatCode="#0.00"/>
  </numFmts>
  <fonts count="20"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b/>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
      <patternFill patternType="solid">
        <fgColor rgb="FF99FFCC"/>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8"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93">
    <xf numFmtId="0" fontId="0" fillId="0" borderId="0" xfId="0"/>
    <xf numFmtId="0" fontId="13" fillId="0" borderId="0" xfId="0" applyFont="1" applyAlignment="1">
      <alignment horizontal="center"/>
    </xf>
    <xf numFmtId="2" fontId="0" fillId="0" borderId="0" xfId="0" applyNumberFormat="1"/>
    <xf numFmtId="0" fontId="17" fillId="0" borderId="0" xfId="0" applyFont="1"/>
    <xf numFmtId="0" fontId="0" fillId="2" borderId="0" xfId="0" applyFill="1"/>
    <xf numFmtId="0" fontId="16" fillId="0" borderId="0" xfId="0" applyFont="1"/>
    <xf numFmtId="2" fontId="16" fillId="0" borderId="0" xfId="0" applyNumberFormat="1" applyFont="1"/>
    <xf numFmtId="0" fontId="15" fillId="3" borderId="2" xfId="20" applyFont="1" applyFill="1" applyBorder="1" applyAlignment="1">
      <alignment vertical="center" wrapText="1"/>
    </xf>
    <xf numFmtId="0" fontId="0" fillId="0" borderId="0" xfId="0"/>
    <xf numFmtId="0" fontId="17" fillId="0" borderId="0" xfId="0" applyFont="1"/>
    <xf numFmtId="0" fontId="15" fillId="3" borderId="2" xfId="1" quotePrefix="1" applyFont="1" applyFill="1" applyBorder="1" applyAlignment="1">
      <alignment vertical="center" wrapText="1"/>
    </xf>
    <xf numFmtId="0" fontId="15" fillId="3" borderId="2" xfId="1" applyFont="1" applyFill="1" applyBorder="1" applyAlignment="1">
      <alignment vertical="center" wrapText="1"/>
    </xf>
    <xf numFmtId="0" fontId="16" fillId="0" borderId="2" xfId="1" applyFont="1" applyBorder="1" applyAlignment="1">
      <alignment vertical="center" wrapText="1"/>
    </xf>
    <xf numFmtId="0" fontId="16" fillId="0" borderId="2" xfId="1" quotePrefix="1" applyFont="1" applyBorder="1" applyAlignment="1">
      <alignment horizontal="left" vertical="center" wrapText="1"/>
    </xf>
    <xf numFmtId="0" fontId="15" fillId="3" borderId="2" xfId="1" quotePrefix="1" applyFont="1" applyFill="1" applyBorder="1" applyAlignment="1">
      <alignment horizontal="left" vertical="center" wrapText="1"/>
    </xf>
    <xf numFmtId="0" fontId="16" fillId="0" borderId="2" xfId="40" quotePrefix="1" applyFont="1" applyBorder="1" applyAlignment="1">
      <alignment vertical="center" wrapText="1"/>
    </xf>
    <xf numFmtId="0" fontId="16" fillId="0" borderId="2" xfId="40" applyFont="1" applyBorder="1" applyAlignment="1">
      <alignment vertical="center" wrapText="1"/>
    </xf>
    <xf numFmtId="0" fontId="15" fillId="3" borderId="2" xfId="20" quotePrefix="1" applyFont="1" applyFill="1" applyBorder="1" applyAlignment="1">
      <alignment vertical="center" wrapText="1"/>
    </xf>
    <xf numFmtId="0" fontId="18" fillId="0" borderId="0" xfId="0" applyFont="1" applyAlignment="1">
      <alignment horizontal="center"/>
    </xf>
    <xf numFmtId="0" fontId="18" fillId="0" borderId="0" xfId="0" applyFont="1"/>
    <xf numFmtId="0" fontId="16" fillId="0" borderId="2" xfId="40" quotePrefix="1" applyFont="1" applyBorder="1" applyAlignment="1">
      <alignment horizontal="left" vertical="center" wrapText="1"/>
    </xf>
    <xf numFmtId="164" fontId="16" fillId="4" borderId="2" xfId="1" applyNumberFormat="1" applyFont="1" applyFill="1" applyBorder="1" applyAlignment="1">
      <alignment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wrapText="1"/>
    </xf>
    <xf numFmtId="0" fontId="15" fillId="4" borderId="2" xfId="0" quotePrefix="1" applyFont="1" applyFill="1" applyBorder="1" applyAlignment="1">
      <alignment vertical="center" wrapText="1"/>
    </xf>
    <xf numFmtId="0" fontId="15" fillId="4" borderId="2" xfId="0" applyFont="1" applyFill="1" applyBorder="1" applyAlignment="1">
      <alignment vertical="center" wrapText="1"/>
    </xf>
    <xf numFmtId="0" fontId="16" fillId="0" borderId="0" xfId="0" applyFont="1" applyAlignment="1"/>
    <xf numFmtId="165" fontId="15" fillId="3" borderId="2" xfId="1" applyNumberFormat="1" applyFont="1" applyFill="1" applyBorder="1" applyAlignment="1">
      <alignment vertical="center" wrapText="1"/>
    </xf>
    <xf numFmtId="165" fontId="16" fillId="2" borderId="2" xfId="1" applyNumberFormat="1" applyFont="1" applyFill="1" applyBorder="1" applyAlignment="1">
      <alignment vertical="center" wrapText="1"/>
    </xf>
    <xf numFmtId="165" fontId="15" fillId="2" borderId="2" xfId="1" applyNumberFormat="1" applyFont="1" applyFill="1" applyBorder="1" applyAlignment="1">
      <alignment vertical="center" wrapText="1"/>
    </xf>
    <xf numFmtId="0" fontId="18" fillId="0" borderId="0" xfId="0" applyFont="1" applyAlignment="1">
      <alignment horizontal="left"/>
    </xf>
    <xf numFmtId="0" fontId="19" fillId="0" borderId="0" xfId="0" applyFont="1" applyBorder="1" applyAlignment="1">
      <alignment horizontal="center"/>
    </xf>
    <xf numFmtId="0" fontId="18" fillId="0" borderId="0" xfId="0" applyFont="1" applyAlignment="1"/>
    <xf numFmtId="0" fontId="15" fillId="0" borderId="2" xfId="1" quotePrefix="1" applyFont="1" applyBorder="1" applyAlignment="1">
      <alignment vertical="center" wrapText="1"/>
    </xf>
    <xf numFmtId="0" fontId="15" fillId="0" borderId="2" xfId="1" applyFont="1" applyBorder="1" applyAlignment="1">
      <alignment vertical="center" wrapText="1"/>
    </xf>
    <xf numFmtId="165" fontId="15" fillId="0" borderId="2" xfId="1" applyNumberFormat="1" applyFont="1" applyBorder="1" applyAlignment="1">
      <alignment vertical="center" wrapText="1"/>
    </xf>
    <xf numFmtId="0" fontId="15" fillId="0" borderId="2" xfId="1" quotePrefix="1" applyFont="1" applyBorder="1" applyAlignment="1">
      <alignment horizontal="left" vertical="center" wrapText="1"/>
    </xf>
    <xf numFmtId="0" fontId="15" fillId="0" borderId="2" xfId="20" quotePrefix="1" applyFont="1" applyBorder="1" applyAlignment="1">
      <alignment horizontal="left" vertical="center" wrapText="1"/>
    </xf>
    <xf numFmtId="0" fontId="15" fillId="0" borderId="2" xfId="20" applyFont="1" applyBorder="1" applyAlignment="1">
      <alignment vertical="center" wrapText="1"/>
    </xf>
    <xf numFmtId="165" fontId="15" fillId="0" borderId="2" xfId="20" applyNumberFormat="1" applyFont="1" applyBorder="1" applyAlignment="1">
      <alignment vertical="center" wrapText="1"/>
    </xf>
    <xf numFmtId="165" fontId="15" fillId="0" borderId="2" xfId="1" applyNumberFormat="1" applyFont="1" applyFill="1" applyBorder="1" applyAlignment="1">
      <alignment vertical="center" wrapText="1"/>
    </xf>
    <xf numFmtId="0" fontId="15" fillId="0" borderId="2" xfId="20" quotePrefix="1" applyFont="1" applyBorder="1" applyAlignment="1">
      <alignment vertical="center" wrapText="1"/>
    </xf>
    <xf numFmtId="0" fontId="15" fillId="0" borderId="2" xfId="40" quotePrefix="1" applyFont="1" applyBorder="1" applyAlignment="1">
      <alignment vertical="center" wrapText="1"/>
    </xf>
    <xf numFmtId="0" fontId="15" fillId="0" borderId="2" xfId="40" applyFont="1" applyBorder="1" applyAlignment="1">
      <alignment vertical="center" wrapText="1"/>
    </xf>
    <xf numFmtId="0" fontId="15" fillId="0" borderId="2" xfId="40" quotePrefix="1" applyFont="1" applyBorder="1" applyAlignment="1">
      <alignment horizontal="left" vertical="center" wrapText="1"/>
    </xf>
    <xf numFmtId="0" fontId="15" fillId="3" borderId="2" xfId="1" quotePrefix="1" applyFont="1" applyFill="1" applyBorder="1" applyAlignment="1">
      <alignment horizontal="center" vertical="center" wrapText="1"/>
    </xf>
    <xf numFmtId="0" fontId="15" fillId="0" borderId="2" xfId="1" quotePrefix="1" applyFont="1" applyBorder="1" applyAlignment="1">
      <alignment horizontal="center" vertical="center" wrapText="1"/>
    </xf>
    <xf numFmtId="166" fontId="15" fillId="0" borderId="2" xfId="1" applyNumberFormat="1" applyFont="1" applyFill="1" applyBorder="1" applyAlignment="1">
      <alignment vertical="center" wrapText="1"/>
    </xf>
    <xf numFmtId="2" fontId="13" fillId="0" borderId="0" xfId="0" applyNumberFormat="1" applyFont="1"/>
    <xf numFmtId="0" fontId="13" fillId="0" borderId="0" xfId="0" applyFont="1"/>
    <xf numFmtId="0" fontId="15" fillId="0" borderId="1" xfId="1" applyFont="1" applyBorder="1" applyAlignment="1">
      <alignment vertical="center" wrapText="1"/>
    </xf>
    <xf numFmtId="0" fontId="15" fillId="0" borderId="2" xfId="1" applyFont="1" applyBorder="1" applyAlignment="1">
      <alignment vertical="top" wrapText="1"/>
    </xf>
    <xf numFmtId="165" fontId="15" fillId="4" borderId="2" xfId="1" applyNumberFormat="1" applyFont="1" applyFill="1" applyBorder="1" applyAlignment="1">
      <alignment vertical="center" wrapText="1"/>
    </xf>
    <xf numFmtId="167" fontId="15" fillId="3" borderId="2" xfId="1" applyNumberFormat="1" applyFont="1" applyFill="1" applyBorder="1" applyAlignment="1">
      <alignment vertical="center" wrapText="1"/>
    </xf>
    <xf numFmtId="167" fontId="15" fillId="0" borderId="2" xfId="1" applyNumberFormat="1" applyFont="1" applyBorder="1" applyAlignment="1">
      <alignment vertical="center" wrapText="1"/>
    </xf>
    <xf numFmtId="167" fontId="16" fillId="0" borderId="2" xfId="1" applyNumberFormat="1" applyFont="1" applyBorder="1" applyAlignment="1">
      <alignment vertical="center" wrapText="1"/>
    </xf>
    <xf numFmtId="167" fontId="16" fillId="0" borderId="2" xfId="39" applyNumberFormat="1" applyFont="1" applyBorder="1" applyAlignment="1">
      <alignment vertical="center" wrapText="1"/>
    </xf>
    <xf numFmtId="167" fontId="15" fillId="0" borderId="2" xfId="1" applyNumberFormat="1" applyFont="1" applyFill="1" applyBorder="1" applyAlignment="1">
      <alignment vertical="center" wrapText="1"/>
    </xf>
    <xf numFmtId="167" fontId="15" fillId="0" borderId="2" xfId="39" applyNumberFormat="1" applyFont="1" applyBorder="1" applyAlignment="1">
      <alignment vertical="center" wrapText="1"/>
    </xf>
    <xf numFmtId="167" fontId="15" fillId="0" borderId="2" xfId="20" applyNumberFormat="1" applyFont="1" applyBorder="1" applyAlignment="1">
      <alignment vertical="center" wrapText="1"/>
    </xf>
    <xf numFmtId="167" fontId="16" fillId="0" borderId="2" xfId="20" applyNumberFormat="1" applyFont="1" applyBorder="1" applyAlignment="1">
      <alignment vertical="center" wrapText="1"/>
    </xf>
    <xf numFmtId="167" fontId="15" fillId="0" borderId="2" xfId="41" applyNumberFormat="1" applyFont="1" applyBorder="1" applyAlignment="1">
      <alignment vertical="center" wrapText="1"/>
    </xf>
    <xf numFmtId="167" fontId="16" fillId="0" borderId="2" xfId="41" applyNumberFormat="1" applyFont="1" applyBorder="1" applyAlignment="1">
      <alignment vertical="center" wrapText="1"/>
    </xf>
    <xf numFmtId="167" fontId="15" fillId="4" borderId="2" xfId="0" applyNumberFormat="1" applyFont="1" applyFill="1" applyBorder="1" applyAlignment="1">
      <alignment vertical="center" wrapText="1"/>
    </xf>
    <xf numFmtId="0" fontId="15" fillId="0" borderId="2" xfId="1" applyFont="1" applyFill="1" applyBorder="1" applyAlignment="1">
      <alignment vertical="center" wrapText="1"/>
    </xf>
    <xf numFmtId="0" fontId="15" fillId="0" borderId="2" xfId="1" quotePrefix="1" applyFont="1" applyFill="1" applyBorder="1" applyAlignment="1">
      <alignment horizontal="left" vertical="center" wrapText="1"/>
    </xf>
    <xf numFmtId="0" fontId="16" fillId="0" borderId="2" xfId="1" quotePrefix="1" applyFont="1" applyFill="1" applyBorder="1" applyAlignment="1">
      <alignment horizontal="left" vertical="center" wrapText="1"/>
    </xf>
    <xf numFmtId="0" fontId="16" fillId="0" borderId="2" xfId="1" applyFont="1" applyFill="1" applyBorder="1" applyAlignment="1">
      <alignment vertical="center" wrapText="1"/>
    </xf>
    <xf numFmtId="167" fontId="16" fillId="0" borderId="2" xfId="1" applyNumberFormat="1" applyFont="1" applyFill="1" applyBorder="1" applyAlignment="1">
      <alignment vertical="center" wrapText="1"/>
    </xf>
    <xf numFmtId="2" fontId="0" fillId="0" borderId="0" xfId="0" applyNumberFormat="1" applyFont="1"/>
    <xf numFmtId="0" fontId="0" fillId="0" borderId="0" xfId="0" applyFont="1"/>
    <xf numFmtId="0" fontId="15" fillId="5" borderId="2" xfId="1" applyFont="1" applyFill="1" applyBorder="1" applyAlignment="1">
      <alignment vertical="center" wrapText="1"/>
    </xf>
    <xf numFmtId="165" fontId="15" fillId="5" borderId="2" xfId="1" applyNumberFormat="1" applyFont="1" applyFill="1" applyBorder="1" applyAlignment="1">
      <alignment vertical="center" wrapText="1"/>
    </xf>
    <xf numFmtId="0" fontId="15" fillId="5" borderId="2" xfId="1" quotePrefix="1" applyFont="1" applyFill="1" applyBorder="1" applyAlignment="1">
      <alignment vertical="center" wrapText="1"/>
    </xf>
    <xf numFmtId="167" fontId="15" fillId="5" borderId="2" xfId="1" applyNumberFormat="1" applyFont="1" applyFill="1" applyBorder="1" applyAlignment="1">
      <alignment vertical="center" wrapText="1"/>
    </xf>
    <xf numFmtId="165" fontId="16" fillId="0" borderId="2" xfId="1" applyNumberFormat="1" applyFont="1" applyFill="1" applyBorder="1" applyAlignment="1">
      <alignment vertical="center" wrapText="1"/>
    </xf>
    <xf numFmtId="167" fontId="16" fillId="0" borderId="2" xfId="41" applyNumberFormat="1" applyFont="1" applyFill="1" applyBorder="1" applyAlignment="1">
      <alignment vertical="center" wrapText="1"/>
    </xf>
    <xf numFmtId="167" fontId="15" fillId="0" borderId="2" xfId="40" applyNumberFormat="1" applyFont="1" applyBorder="1" applyAlignment="1">
      <alignment vertical="center" wrapText="1"/>
    </xf>
    <xf numFmtId="167" fontId="16" fillId="0" borderId="2" xfId="40" applyNumberFormat="1" applyFont="1" applyFill="1" applyBorder="1" applyAlignment="1">
      <alignment vertical="center" wrapText="1"/>
    </xf>
    <xf numFmtId="167" fontId="15" fillId="0" borderId="2" xfId="40" applyNumberFormat="1" applyFont="1" applyFill="1" applyBorder="1" applyAlignment="1">
      <alignment vertical="center" wrapText="1"/>
    </xf>
    <xf numFmtId="167" fontId="15" fillId="3" borderId="2" xfId="20" applyNumberFormat="1" applyFont="1" applyFill="1" applyBorder="1" applyAlignment="1">
      <alignment vertical="center" wrapText="1"/>
    </xf>
    <xf numFmtId="167" fontId="16" fillId="0" borderId="2" xfId="40" applyNumberFormat="1" applyFont="1" applyBorder="1" applyAlignment="1">
      <alignment vertical="center" wrapText="1"/>
    </xf>
    <xf numFmtId="0" fontId="18" fillId="0" borderId="0" xfId="0" applyFont="1" applyBorder="1" applyAlignment="1">
      <alignment horizontal="right"/>
    </xf>
    <xf numFmtId="0" fontId="18" fillId="0" borderId="0" xfId="0" applyFont="1" applyBorder="1" applyAlignment="1">
      <alignment horizontal="center"/>
    </xf>
    <xf numFmtId="165" fontId="16" fillId="0" borderId="2" xfId="1" applyNumberFormat="1" applyFont="1" applyBorder="1" applyAlignment="1">
      <alignment vertical="center" wrapText="1"/>
    </xf>
    <xf numFmtId="165" fontId="15" fillId="4" borderId="2" xfId="0" applyNumberFormat="1" applyFont="1" applyFill="1" applyBorder="1" applyAlignment="1">
      <alignment vertical="center" wrapText="1"/>
    </xf>
    <xf numFmtId="0" fontId="18"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center"/>
    </xf>
    <xf numFmtId="0" fontId="15" fillId="4" borderId="4" xfId="0" quotePrefix="1" applyFont="1" applyFill="1" applyBorder="1" applyAlignment="1">
      <alignment horizontal="center" vertical="center" wrapText="1"/>
    </xf>
    <xf numFmtId="0" fontId="15" fillId="4" borderId="1" xfId="0" quotePrefix="1" applyFont="1" applyFill="1" applyBorder="1" applyAlignment="1">
      <alignment horizontal="center" vertical="center" wrapText="1"/>
    </xf>
    <xf numFmtId="0" fontId="19" fillId="0" borderId="0" xfId="0" applyFont="1" applyBorder="1" applyAlignment="1">
      <alignment horizontal="center"/>
    </xf>
    <xf numFmtId="0" fontId="15" fillId="0" borderId="2" xfId="0" applyFont="1" applyBorder="1" applyAlignment="1">
      <alignment horizontal="center" vertical="center" wrapText="1"/>
    </xf>
  </cellXfs>
  <cellStyles count="42">
    <cellStyle name="Обычный" xfId="0" builtinId="0"/>
    <cellStyle name="Обычный 10" xfId="19"/>
    <cellStyle name="Обычный 10 2" xfId="38"/>
    <cellStyle name="Обычный 11" xfId="20"/>
    <cellStyle name="Обычный 12" xfId="21"/>
    <cellStyle name="Обычный 13" xfId="39"/>
    <cellStyle name="Обычный 14" xfId="40"/>
    <cellStyle name="Обычный 15" xfId="41"/>
    <cellStyle name="Обычный 2" xfId="1"/>
    <cellStyle name="Обычный 2 2" xfId="6"/>
    <cellStyle name="Обычный 2 2 2" xfId="15"/>
    <cellStyle name="Обычный 2 2 2 2" xfId="34"/>
    <cellStyle name="Обычный 2 2 3" xfId="26"/>
    <cellStyle name="Обычный 2 3" xfId="11"/>
    <cellStyle name="Обычный 2 3 2" xfId="30"/>
    <cellStyle name="Обычный 2 4" xfId="22"/>
    <cellStyle name="Обычный 3" xfId="2"/>
    <cellStyle name="Обычный 3 2" xfId="7"/>
    <cellStyle name="Обычный 3 2 2" xfId="16"/>
    <cellStyle name="Обычный 3 2 2 2" xfId="35"/>
    <cellStyle name="Обычный 3 2 3" xfId="27"/>
    <cellStyle name="Обычный 3 3" xfId="12"/>
    <cellStyle name="Обычный 3 3 2" xfId="31"/>
    <cellStyle name="Обычный 3 4" xfId="23"/>
    <cellStyle name="Обычный 4" xfId="3"/>
    <cellStyle name="Обычный 4 2" xfId="8"/>
    <cellStyle name="Обычный 4 2 2" xfId="17"/>
    <cellStyle name="Обычный 4 2 2 2" xfId="36"/>
    <cellStyle name="Обычный 4 2 3" xfId="28"/>
    <cellStyle name="Обычный 4 3" xfId="13"/>
    <cellStyle name="Обычный 4 3 2" xfId="32"/>
    <cellStyle name="Обычный 4 4" xfId="24"/>
    <cellStyle name="Обычный 5" xfId="4"/>
    <cellStyle name="Обычный 5 2" xfId="14"/>
    <cellStyle name="Обычный 5 2 2" xfId="33"/>
    <cellStyle name="Обычный 5 3" xfId="25"/>
    <cellStyle name="Обычный 6" xfId="5"/>
    <cellStyle name="Обычный 7" xfId="9"/>
    <cellStyle name="Обычный 7 2" xfId="29"/>
    <cellStyle name="Обычный 8" xfId="10"/>
    <cellStyle name="Обычный 9" xfId="18"/>
    <cellStyle name="Обычный 9 2" xfId="37"/>
  </cellStyles>
  <dxfs count="0"/>
  <tableStyles count="0" defaultTableStyle="TableStyleMedium2" defaultPivotStyle="PivotStyleLight16"/>
  <colors>
    <mruColors>
      <color rgb="FF99FFCC"/>
      <color rgb="FF00FFFF"/>
      <color rgb="FF66FFFF"/>
      <color rgb="FF0099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abSelected="1" view="pageBreakPreview" zoomScale="93" zoomScaleNormal="60" zoomScaleSheetLayoutView="93" workbookViewId="0">
      <selection activeCell="J9" sqref="J9"/>
    </sheetView>
  </sheetViews>
  <sheetFormatPr defaultRowHeight="15.75" x14ac:dyDescent="0.25"/>
  <cols>
    <col min="1" max="1" width="10.7109375" style="3" customWidth="1"/>
    <col min="2" max="2" width="50.7109375" style="5" customWidth="1"/>
    <col min="3" max="3" width="22.85546875" style="5" customWidth="1"/>
    <col min="4" max="4" width="15.7109375" style="5" customWidth="1"/>
    <col min="5" max="5" width="20.7109375" style="5" customWidth="1"/>
    <col min="6" max="6" width="19.85546875" style="5" customWidth="1"/>
    <col min="7" max="7" width="11.5703125" bestFit="1" customWidth="1"/>
  </cols>
  <sheetData>
    <row r="1" spans="1:8" s="8" customFormat="1" x14ac:dyDescent="0.25">
      <c r="A1" s="9"/>
      <c r="B1" s="5"/>
      <c r="C1" s="5"/>
      <c r="D1" s="5"/>
      <c r="E1" s="5"/>
      <c r="F1" s="5"/>
    </row>
    <row r="2" spans="1:8" ht="15.75" customHeight="1" x14ac:dyDescent="0.25">
      <c r="A2" s="26"/>
      <c r="B2" s="26"/>
      <c r="C2" s="26"/>
      <c r="D2" s="26"/>
      <c r="E2" s="87" t="s">
        <v>114</v>
      </c>
      <c r="F2" s="87"/>
    </row>
    <row r="3" spans="1:8" ht="18.75" customHeight="1" x14ac:dyDescent="0.25">
      <c r="E3" s="87"/>
      <c r="F3" s="87"/>
    </row>
    <row r="4" spans="1:8" s="8" customFormat="1" ht="31.5" customHeight="1" x14ac:dyDescent="0.25">
      <c r="A4" s="9"/>
      <c r="B4" s="5"/>
      <c r="C4" s="5"/>
      <c r="D4" s="5"/>
      <c r="E4" s="87"/>
      <c r="F4" s="87"/>
    </row>
    <row r="5" spans="1:8" s="8" customFormat="1" ht="18.75" x14ac:dyDescent="0.3">
      <c r="A5" s="9"/>
      <c r="B5" s="5"/>
      <c r="C5" s="5"/>
      <c r="D5" s="5"/>
      <c r="E5" s="5"/>
      <c r="F5" s="18"/>
    </row>
    <row r="6" spans="1:8" s="8" customFormat="1" ht="18.75" x14ac:dyDescent="0.3">
      <c r="A6" s="9"/>
      <c r="B6" s="5"/>
      <c r="C6" s="5"/>
      <c r="D6" s="5"/>
      <c r="E6" s="5"/>
      <c r="F6" s="18"/>
    </row>
    <row r="7" spans="1:8" ht="18.75" x14ac:dyDescent="0.3">
      <c r="A7" s="88" t="s">
        <v>72</v>
      </c>
      <c r="B7" s="88"/>
      <c r="C7" s="88"/>
      <c r="D7" s="88"/>
      <c r="E7" s="88"/>
      <c r="F7" s="88"/>
    </row>
    <row r="8" spans="1:8" ht="18.75" x14ac:dyDescent="0.3">
      <c r="A8" s="88" t="s">
        <v>54</v>
      </c>
      <c r="B8" s="88"/>
      <c r="C8" s="88"/>
      <c r="D8" s="88"/>
      <c r="E8" s="88"/>
      <c r="F8" s="88"/>
    </row>
    <row r="9" spans="1:8" s="8" customFormat="1" ht="18.75" x14ac:dyDescent="0.3">
      <c r="A9" s="88" t="s">
        <v>111</v>
      </c>
      <c r="B9" s="88"/>
      <c r="C9" s="88"/>
      <c r="D9" s="88"/>
      <c r="E9" s="88"/>
      <c r="F9" s="88"/>
    </row>
    <row r="10" spans="1:8" ht="18.75" x14ac:dyDescent="0.3">
      <c r="A10" s="91" t="s">
        <v>93</v>
      </c>
      <c r="B10" s="91"/>
      <c r="C10" s="91"/>
      <c r="D10" s="91"/>
      <c r="E10" s="91"/>
      <c r="F10" s="91"/>
    </row>
    <row r="11" spans="1:8" s="8" customFormat="1" ht="18.75" x14ac:dyDescent="0.3">
      <c r="A11" s="31"/>
      <c r="B11" s="31"/>
      <c r="C11" s="31"/>
      <c r="D11" s="31"/>
      <c r="E11" s="31"/>
      <c r="F11" s="82" t="s">
        <v>108</v>
      </c>
    </row>
    <row r="12" spans="1:8" ht="15" customHeight="1" x14ac:dyDescent="0.25">
      <c r="A12" s="92" t="s">
        <v>0</v>
      </c>
      <c r="B12" s="92" t="s">
        <v>1</v>
      </c>
      <c r="C12" s="92" t="s">
        <v>55</v>
      </c>
      <c r="D12" s="92" t="s">
        <v>56</v>
      </c>
      <c r="E12" s="92" t="s">
        <v>57</v>
      </c>
      <c r="F12" s="92" t="s">
        <v>86</v>
      </c>
    </row>
    <row r="13" spans="1:8" s="1" customFormat="1" ht="65.25" customHeight="1" x14ac:dyDescent="0.25">
      <c r="A13" s="92"/>
      <c r="B13" s="92"/>
      <c r="C13" s="92"/>
      <c r="D13" s="92"/>
      <c r="E13" s="92"/>
      <c r="F13" s="92"/>
    </row>
    <row r="14" spans="1:8" s="1" customFormat="1" x14ac:dyDescent="0.25">
      <c r="A14" s="22"/>
      <c r="B14" s="22" t="s">
        <v>18</v>
      </c>
      <c r="C14" s="22"/>
      <c r="D14" s="22"/>
      <c r="E14" s="22"/>
      <c r="F14" s="23"/>
    </row>
    <row r="15" spans="1:8" x14ac:dyDescent="0.25">
      <c r="A15" s="45" t="s">
        <v>2</v>
      </c>
      <c r="B15" s="11" t="s">
        <v>3</v>
      </c>
      <c r="C15" s="53">
        <f>C17+C27+C33+C41</f>
        <v>11872530</v>
      </c>
      <c r="D15" s="53">
        <f>D17+D27+D33+D41</f>
        <v>6556743</v>
      </c>
      <c r="E15" s="53">
        <f>E17+E27+E33+E41</f>
        <v>6051511.9100000011</v>
      </c>
      <c r="F15" s="27">
        <f>E15/D15*100</f>
        <v>92.294480811585885</v>
      </c>
      <c r="G15" s="2"/>
      <c r="H15" s="2"/>
    </row>
    <row r="16" spans="1:8" s="8" customFormat="1" ht="31.5" x14ac:dyDescent="0.25">
      <c r="A16" s="45" t="s">
        <v>75</v>
      </c>
      <c r="B16" s="64" t="s">
        <v>74</v>
      </c>
      <c r="C16" s="53">
        <f>C17</f>
        <v>9034244</v>
      </c>
      <c r="D16" s="53">
        <f>D17</f>
        <v>5113823</v>
      </c>
      <c r="E16" s="53">
        <f>E17</f>
        <v>4669255.8000000007</v>
      </c>
      <c r="F16" s="27">
        <f>E16/D16*100</f>
        <v>91.306558713510427</v>
      </c>
      <c r="G16" s="2"/>
      <c r="H16" s="2"/>
    </row>
    <row r="17" spans="1:8" ht="91.5" customHeight="1" x14ac:dyDescent="0.25">
      <c r="A17" s="33" t="s">
        <v>21</v>
      </c>
      <c r="B17" s="34" t="s">
        <v>4</v>
      </c>
      <c r="C17" s="54">
        <f>SUM(C18:C26)</f>
        <v>9034244</v>
      </c>
      <c r="D17" s="54">
        <f>SUM(D18:D26)</f>
        <v>5113823</v>
      </c>
      <c r="E17" s="54">
        <f>SUM(E18:E26)</f>
        <v>4669255.8000000007</v>
      </c>
      <c r="F17" s="29">
        <f>E17/D17*100</f>
        <v>91.306558713510427</v>
      </c>
      <c r="G17" s="2"/>
      <c r="H17" s="2"/>
    </row>
    <row r="18" spans="1:8" s="8" customFormat="1" x14ac:dyDescent="0.25">
      <c r="A18" s="13">
        <v>2111</v>
      </c>
      <c r="B18" s="12" t="s">
        <v>58</v>
      </c>
      <c r="C18" s="55">
        <v>6816666</v>
      </c>
      <c r="D18" s="56">
        <v>3699241</v>
      </c>
      <c r="E18" s="56">
        <v>3457283.01</v>
      </c>
      <c r="F18" s="28">
        <f>E18/D18*100</f>
        <v>93.459253127871349</v>
      </c>
      <c r="G18" s="2"/>
      <c r="H18" s="2"/>
    </row>
    <row r="19" spans="1:8" s="8" customFormat="1" x14ac:dyDescent="0.25">
      <c r="A19" s="13">
        <v>2120</v>
      </c>
      <c r="B19" s="12" t="s">
        <v>59</v>
      </c>
      <c r="C19" s="55">
        <v>1544614</v>
      </c>
      <c r="D19" s="56">
        <v>836307</v>
      </c>
      <c r="E19" s="56">
        <v>790243.23</v>
      </c>
      <c r="F19" s="28">
        <f t="shared" ref="F19:F27" si="0">E19/D19*100</f>
        <v>94.492002338854036</v>
      </c>
      <c r="G19" s="2"/>
      <c r="H19" s="2"/>
    </row>
    <row r="20" spans="1:8" s="8" customFormat="1" x14ac:dyDescent="0.25">
      <c r="A20" s="13">
        <v>2210</v>
      </c>
      <c r="B20" s="12" t="s">
        <v>60</v>
      </c>
      <c r="C20" s="55">
        <v>293781</v>
      </c>
      <c r="D20" s="56">
        <v>290781</v>
      </c>
      <c r="E20" s="56">
        <v>219425</v>
      </c>
      <c r="F20" s="28">
        <f t="shared" si="0"/>
        <v>75.460569982220292</v>
      </c>
      <c r="G20" s="2"/>
      <c r="H20" s="2"/>
    </row>
    <row r="21" spans="1:8" s="8" customFormat="1" x14ac:dyDescent="0.25">
      <c r="A21" s="13">
        <v>2240</v>
      </c>
      <c r="B21" s="12" t="s">
        <v>61</v>
      </c>
      <c r="C21" s="55">
        <v>122700</v>
      </c>
      <c r="D21" s="56">
        <v>96848</v>
      </c>
      <c r="E21" s="56">
        <v>96217.18</v>
      </c>
      <c r="F21" s="28">
        <f t="shared" si="0"/>
        <v>99.348649430034683</v>
      </c>
      <c r="G21" s="2"/>
      <c r="H21" s="2"/>
    </row>
    <row r="22" spans="1:8" s="8" customFormat="1" x14ac:dyDescent="0.25">
      <c r="A22" s="13">
        <v>2250</v>
      </c>
      <c r="B22" s="12" t="s">
        <v>73</v>
      </c>
      <c r="C22" s="55">
        <v>6000</v>
      </c>
      <c r="D22" s="56">
        <v>6000</v>
      </c>
      <c r="E22" s="56">
        <v>2286.7800000000002</v>
      </c>
      <c r="F22" s="28">
        <f t="shared" si="0"/>
        <v>38.113</v>
      </c>
      <c r="G22" s="2"/>
      <c r="H22" s="2"/>
    </row>
    <row r="23" spans="1:8" s="8" customFormat="1" x14ac:dyDescent="0.25">
      <c r="A23" s="13">
        <v>2273</v>
      </c>
      <c r="B23" s="12" t="s">
        <v>62</v>
      </c>
      <c r="C23" s="55">
        <v>63484</v>
      </c>
      <c r="D23" s="56">
        <v>38421</v>
      </c>
      <c r="E23" s="56">
        <v>33689.29</v>
      </c>
      <c r="F23" s="28">
        <f t="shared" si="0"/>
        <v>87.684573540511707</v>
      </c>
      <c r="G23" s="2"/>
      <c r="H23" s="2"/>
    </row>
    <row r="24" spans="1:8" s="8" customFormat="1" x14ac:dyDescent="0.25">
      <c r="A24" s="13">
        <v>2274</v>
      </c>
      <c r="B24" s="12" t="s">
        <v>63</v>
      </c>
      <c r="C24" s="55">
        <v>128299</v>
      </c>
      <c r="D24" s="56">
        <v>87625</v>
      </c>
      <c r="E24" s="56">
        <v>70071.87</v>
      </c>
      <c r="F24" s="28">
        <f t="shared" si="0"/>
        <v>79.967897289586304</v>
      </c>
      <c r="G24" s="2"/>
      <c r="H24" s="2"/>
    </row>
    <row r="25" spans="1:8" s="8" customFormat="1" ht="31.5" x14ac:dyDescent="0.25">
      <c r="A25" s="13">
        <v>2275</v>
      </c>
      <c r="B25" s="12" t="s">
        <v>82</v>
      </c>
      <c r="C25" s="55">
        <v>55200</v>
      </c>
      <c r="D25" s="56">
        <v>55200</v>
      </c>
      <c r="E25" s="56">
        <v>0</v>
      </c>
      <c r="F25" s="28">
        <v>0</v>
      </c>
      <c r="G25" s="2"/>
      <c r="H25" s="2"/>
    </row>
    <row r="26" spans="1:8" s="8" customFormat="1" x14ac:dyDescent="0.25">
      <c r="A26" s="13">
        <v>2800</v>
      </c>
      <c r="B26" s="12" t="s">
        <v>64</v>
      </c>
      <c r="C26" s="55">
        <v>3500</v>
      </c>
      <c r="D26" s="56">
        <v>3400</v>
      </c>
      <c r="E26" s="56">
        <v>39.44</v>
      </c>
      <c r="F26" s="28">
        <f t="shared" si="0"/>
        <v>1.1599999999999999</v>
      </c>
      <c r="G26" s="2"/>
      <c r="H26" s="2"/>
    </row>
    <row r="27" spans="1:8" s="8" customFormat="1" x14ac:dyDescent="0.25">
      <c r="A27" s="46" t="s">
        <v>77</v>
      </c>
      <c r="B27" s="34" t="s">
        <v>76</v>
      </c>
      <c r="C27" s="54">
        <f>C28</f>
        <v>929761</v>
      </c>
      <c r="D27" s="54">
        <f t="shared" ref="D27:E27" si="1">D28</f>
        <v>464109</v>
      </c>
      <c r="E27" s="54">
        <f t="shared" si="1"/>
        <v>453138.4</v>
      </c>
      <c r="F27" s="29">
        <f t="shared" si="0"/>
        <v>97.636201840515923</v>
      </c>
      <c r="G27" s="2"/>
      <c r="H27" s="2"/>
    </row>
    <row r="28" spans="1:8" s="8" customFormat="1" ht="54.75" customHeight="1" x14ac:dyDescent="0.25">
      <c r="A28" s="46" t="s">
        <v>46</v>
      </c>
      <c r="B28" s="34" t="s">
        <v>47</v>
      </c>
      <c r="C28" s="54">
        <f>C29+C30+C32+C31</f>
        <v>929761</v>
      </c>
      <c r="D28" s="54">
        <f t="shared" ref="D28:E28" si="2">D29+D30+D32+D31</f>
        <v>464109</v>
      </c>
      <c r="E28" s="54">
        <f t="shared" si="2"/>
        <v>453138.4</v>
      </c>
      <c r="F28" s="29">
        <f>E28/D28*100</f>
        <v>97.636201840515923</v>
      </c>
      <c r="G28" s="2"/>
      <c r="H28" s="2"/>
    </row>
    <row r="29" spans="1:8" s="8" customFormat="1" x14ac:dyDescent="0.25">
      <c r="A29" s="13">
        <v>2111</v>
      </c>
      <c r="B29" s="12" t="s">
        <v>58</v>
      </c>
      <c r="C29" s="55">
        <v>756279</v>
      </c>
      <c r="D29" s="56">
        <v>374593</v>
      </c>
      <c r="E29" s="56">
        <v>371424.93</v>
      </c>
      <c r="F29" s="28">
        <f>E29/D29*100</f>
        <v>99.154263427239698</v>
      </c>
      <c r="G29" s="2"/>
      <c r="H29" s="2"/>
    </row>
    <row r="30" spans="1:8" s="8" customFormat="1" x14ac:dyDescent="0.25">
      <c r="A30" s="13">
        <v>2120</v>
      </c>
      <c r="B30" s="12" t="s">
        <v>59</v>
      </c>
      <c r="C30" s="55">
        <v>166381</v>
      </c>
      <c r="D30" s="56">
        <v>82415</v>
      </c>
      <c r="E30" s="56">
        <v>81713.47</v>
      </c>
      <c r="F30" s="28">
        <f t="shared" ref="F30:F33" si="3">E30/D30*100</f>
        <v>99.148783595219314</v>
      </c>
      <c r="G30" s="2"/>
      <c r="H30" s="2"/>
    </row>
    <row r="31" spans="1:8" s="8" customFormat="1" x14ac:dyDescent="0.25">
      <c r="A31" s="13">
        <v>2210</v>
      </c>
      <c r="B31" s="12" t="s">
        <v>60</v>
      </c>
      <c r="C31" s="55">
        <v>7101</v>
      </c>
      <c r="D31" s="56">
        <v>7101</v>
      </c>
      <c r="E31" s="56">
        <v>0</v>
      </c>
      <c r="F31" s="28">
        <f t="shared" si="3"/>
        <v>0</v>
      </c>
      <c r="G31" s="2"/>
      <c r="H31" s="2"/>
    </row>
    <row r="32" spans="1:8" s="8" customFormat="1" hidden="1" x14ac:dyDescent="0.25">
      <c r="A32" s="13">
        <v>2250</v>
      </c>
      <c r="B32" s="12" t="s">
        <v>73</v>
      </c>
      <c r="C32" s="55">
        <v>0</v>
      </c>
      <c r="D32" s="56">
        <v>0</v>
      </c>
      <c r="E32" s="56">
        <v>0</v>
      </c>
      <c r="F32" s="28" t="e">
        <f t="shared" si="3"/>
        <v>#DIV/0!</v>
      </c>
      <c r="G32" s="2"/>
      <c r="H32" s="2"/>
    </row>
    <row r="33" spans="1:8" s="8" customFormat="1" x14ac:dyDescent="0.25">
      <c r="A33" s="36">
        <v>37</v>
      </c>
      <c r="B33" s="34" t="s">
        <v>78</v>
      </c>
      <c r="C33" s="54">
        <f>C34+C35+C36+C37+C39+C40+C38</f>
        <v>1292116</v>
      </c>
      <c r="D33" s="54">
        <f>D34+D35+D36+D37+D39+D40+D38</f>
        <v>653277</v>
      </c>
      <c r="E33" s="54">
        <f>E34+E35+E36+E37+E39+E40+E38</f>
        <v>612922.84000000008</v>
      </c>
      <c r="F33" s="29">
        <f t="shared" si="3"/>
        <v>93.822810232106761</v>
      </c>
      <c r="G33" s="2"/>
      <c r="H33" s="2"/>
    </row>
    <row r="34" spans="1:8" s="8" customFormat="1" x14ac:dyDescent="0.25">
      <c r="A34" s="13">
        <v>2111</v>
      </c>
      <c r="B34" s="12" t="s">
        <v>58</v>
      </c>
      <c r="C34" s="55">
        <v>1016014</v>
      </c>
      <c r="D34" s="56">
        <v>506419</v>
      </c>
      <c r="E34" s="56">
        <v>477743.24</v>
      </c>
      <c r="F34" s="28">
        <f t="shared" ref="F34:F53" si="4">E34/D34*100</f>
        <v>94.337542627745009</v>
      </c>
      <c r="G34" s="2"/>
      <c r="H34" s="2"/>
    </row>
    <row r="35" spans="1:8" s="8" customFormat="1" x14ac:dyDescent="0.25">
      <c r="A35" s="13">
        <v>2120</v>
      </c>
      <c r="B35" s="12" t="s">
        <v>59</v>
      </c>
      <c r="C35" s="55">
        <v>223523</v>
      </c>
      <c r="D35" s="56">
        <v>111412</v>
      </c>
      <c r="E35" s="56">
        <v>105103.52</v>
      </c>
      <c r="F35" s="28">
        <f t="shared" si="4"/>
        <v>94.33770150432629</v>
      </c>
      <c r="G35" s="2"/>
      <c r="H35" s="2"/>
    </row>
    <row r="36" spans="1:8" s="8" customFormat="1" x14ac:dyDescent="0.25">
      <c r="A36" s="13">
        <v>2210</v>
      </c>
      <c r="B36" s="12" t="s">
        <v>60</v>
      </c>
      <c r="C36" s="55">
        <v>9215</v>
      </c>
      <c r="D36" s="56">
        <v>7460</v>
      </c>
      <c r="E36" s="56">
        <v>7040</v>
      </c>
      <c r="F36" s="28">
        <f t="shared" si="4"/>
        <v>94.369973190348517</v>
      </c>
      <c r="G36" s="2"/>
      <c r="H36" s="2"/>
    </row>
    <row r="37" spans="1:8" s="8" customFormat="1" x14ac:dyDescent="0.25">
      <c r="A37" s="13">
        <v>2240</v>
      </c>
      <c r="B37" s="12" t="s">
        <v>61</v>
      </c>
      <c r="C37" s="55">
        <v>11856</v>
      </c>
      <c r="D37" s="56">
        <v>10715</v>
      </c>
      <c r="E37" s="56">
        <v>9615</v>
      </c>
      <c r="F37" s="28">
        <f t="shared" si="4"/>
        <v>89.734017732151187</v>
      </c>
      <c r="G37" s="2"/>
      <c r="H37" s="2"/>
    </row>
    <row r="38" spans="1:8" s="8" customFormat="1" hidden="1" x14ac:dyDescent="0.25">
      <c r="A38" s="13">
        <v>2250</v>
      </c>
      <c r="B38" s="12" t="s">
        <v>73</v>
      </c>
      <c r="C38" s="55">
        <v>0</v>
      </c>
      <c r="D38" s="56">
        <v>0</v>
      </c>
      <c r="E38" s="56">
        <v>0</v>
      </c>
      <c r="F38" s="28" t="e">
        <f t="shared" si="4"/>
        <v>#DIV/0!</v>
      </c>
      <c r="G38" s="2"/>
      <c r="H38" s="2"/>
    </row>
    <row r="39" spans="1:8" s="8" customFormat="1" x14ac:dyDescent="0.25">
      <c r="A39" s="13">
        <v>2273</v>
      </c>
      <c r="B39" s="12" t="s">
        <v>62</v>
      </c>
      <c r="C39" s="55">
        <v>17811</v>
      </c>
      <c r="D39" s="56">
        <v>9311</v>
      </c>
      <c r="E39" s="56">
        <v>5985.56</v>
      </c>
      <c r="F39" s="28">
        <f t="shared" si="4"/>
        <v>64.284824401245842</v>
      </c>
      <c r="G39" s="2"/>
      <c r="H39" s="2"/>
    </row>
    <row r="40" spans="1:8" s="8" customFormat="1" x14ac:dyDescent="0.25">
      <c r="A40" s="13">
        <v>2274</v>
      </c>
      <c r="B40" s="12" t="s">
        <v>63</v>
      </c>
      <c r="C40" s="55">
        <v>13697</v>
      </c>
      <c r="D40" s="56">
        <v>7960</v>
      </c>
      <c r="E40" s="56">
        <v>7435.52</v>
      </c>
      <c r="F40" s="28">
        <f t="shared" si="4"/>
        <v>93.411055276381916</v>
      </c>
      <c r="G40" s="2"/>
      <c r="H40" s="2"/>
    </row>
    <row r="41" spans="1:8" s="49" customFormat="1" ht="31.5" x14ac:dyDescent="0.25">
      <c r="A41" s="36" t="s">
        <v>104</v>
      </c>
      <c r="B41" s="34" t="s">
        <v>103</v>
      </c>
      <c r="C41" s="54">
        <f>C42</f>
        <v>616409</v>
      </c>
      <c r="D41" s="54">
        <f t="shared" ref="D41:E41" si="5">D42</f>
        <v>325534</v>
      </c>
      <c r="E41" s="54">
        <f t="shared" si="5"/>
        <v>316194.87</v>
      </c>
      <c r="F41" s="28">
        <f t="shared" si="4"/>
        <v>97.13113530383923</v>
      </c>
      <c r="G41" s="48"/>
      <c r="H41" s="48"/>
    </row>
    <row r="42" spans="1:8" s="49" customFormat="1" ht="47.25" x14ac:dyDescent="0.25">
      <c r="A42" s="36" t="s">
        <v>46</v>
      </c>
      <c r="B42" s="34" t="s">
        <v>47</v>
      </c>
      <c r="C42" s="54">
        <f>C43+C44+C45+C46+C48+C49</f>
        <v>616409</v>
      </c>
      <c r="D42" s="54">
        <f>D43+D44+D45+D46+D48</f>
        <v>325534</v>
      </c>
      <c r="E42" s="54">
        <f t="shared" ref="E42" si="6">E43+E44+E45+E46</f>
        <v>316194.87</v>
      </c>
      <c r="F42" s="28">
        <f t="shared" si="4"/>
        <v>97.13113530383923</v>
      </c>
      <c r="G42" s="48"/>
      <c r="H42" s="48"/>
    </row>
    <row r="43" spans="1:8" s="8" customFormat="1" x14ac:dyDescent="0.25">
      <c r="A43" s="13">
        <v>2111</v>
      </c>
      <c r="B43" s="12" t="s">
        <v>58</v>
      </c>
      <c r="C43" s="55">
        <v>471300</v>
      </c>
      <c r="D43" s="56">
        <v>254617</v>
      </c>
      <c r="E43" s="56">
        <v>254561.36</v>
      </c>
      <c r="F43" s="28">
        <f t="shared" si="4"/>
        <v>99.978147570664959</v>
      </c>
      <c r="G43" s="2"/>
      <c r="H43" s="2"/>
    </row>
    <row r="44" spans="1:8" s="8" customFormat="1" x14ac:dyDescent="0.25">
      <c r="A44" s="13">
        <v>2120</v>
      </c>
      <c r="B44" s="12" t="s">
        <v>59</v>
      </c>
      <c r="C44" s="55">
        <v>103686</v>
      </c>
      <c r="D44" s="56">
        <v>56017</v>
      </c>
      <c r="E44" s="56">
        <v>56003.51</v>
      </c>
      <c r="F44" s="28">
        <f t="shared" si="4"/>
        <v>99.975918024885303</v>
      </c>
      <c r="G44" s="2"/>
      <c r="H44" s="2"/>
    </row>
    <row r="45" spans="1:8" s="8" customFormat="1" x14ac:dyDescent="0.25">
      <c r="A45" s="13">
        <v>2210</v>
      </c>
      <c r="B45" s="12" t="s">
        <v>60</v>
      </c>
      <c r="C45" s="55">
        <v>9480</v>
      </c>
      <c r="D45" s="56">
        <v>7780</v>
      </c>
      <c r="E45" s="56">
        <v>1680</v>
      </c>
      <c r="F45" s="28">
        <f t="shared" si="4"/>
        <v>21.59383033419023</v>
      </c>
      <c r="G45" s="2"/>
      <c r="H45" s="2"/>
    </row>
    <row r="46" spans="1:8" s="8" customFormat="1" x14ac:dyDescent="0.25">
      <c r="A46" s="13">
        <v>2240</v>
      </c>
      <c r="B46" s="12" t="s">
        <v>61</v>
      </c>
      <c r="C46" s="55">
        <v>7120</v>
      </c>
      <c r="D46" s="56">
        <v>4780</v>
      </c>
      <c r="E46" s="56">
        <v>3950</v>
      </c>
      <c r="F46" s="28">
        <f t="shared" si="4"/>
        <v>82.63598326359832</v>
      </c>
      <c r="G46" s="2"/>
      <c r="H46" s="2"/>
    </row>
    <row r="47" spans="1:8" s="8" customFormat="1" hidden="1" x14ac:dyDescent="0.25">
      <c r="A47" s="13"/>
      <c r="B47" s="12"/>
      <c r="C47" s="55"/>
      <c r="D47" s="56"/>
      <c r="E47" s="56"/>
      <c r="F47" s="28" t="e">
        <f t="shared" si="4"/>
        <v>#DIV/0!</v>
      </c>
      <c r="G47" s="2"/>
      <c r="H47" s="2"/>
    </row>
    <row r="48" spans="1:8" s="8" customFormat="1" x14ac:dyDescent="0.25">
      <c r="A48" s="13">
        <v>2273</v>
      </c>
      <c r="B48" s="12" t="s">
        <v>62</v>
      </c>
      <c r="C48" s="55">
        <v>9363</v>
      </c>
      <c r="D48" s="55">
        <v>2340</v>
      </c>
      <c r="E48" s="55">
        <v>0</v>
      </c>
      <c r="F48" s="28">
        <f t="shared" si="4"/>
        <v>0</v>
      </c>
      <c r="G48" s="2"/>
      <c r="H48" s="2"/>
    </row>
    <row r="49" spans="1:8" s="8" customFormat="1" ht="31.5" x14ac:dyDescent="0.25">
      <c r="A49" s="13">
        <v>2275</v>
      </c>
      <c r="B49" s="12" t="s">
        <v>82</v>
      </c>
      <c r="C49" s="55">
        <v>15460</v>
      </c>
      <c r="D49" s="56">
        <v>0</v>
      </c>
      <c r="E49" s="56">
        <v>0</v>
      </c>
      <c r="F49" s="28">
        <v>0</v>
      </c>
      <c r="G49" s="2"/>
      <c r="H49" s="2"/>
    </row>
    <row r="50" spans="1:8" x14ac:dyDescent="0.25">
      <c r="A50" s="73" t="s">
        <v>5</v>
      </c>
      <c r="B50" s="71" t="s">
        <v>6</v>
      </c>
      <c r="C50" s="74">
        <f>C52+C65+C78+C84+C92+C98+C100+C81+C103</f>
        <v>27663525</v>
      </c>
      <c r="D50" s="74">
        <f t="shared" ref="D50:E50" si="7">D52+D65+D78+D84+D92+D98+D100+D81+D103</f>
        <v>18808032</v>
      </c>
      <c r="E50" s="74">
        <f t="shared" si="7"/>
        <v>16852931.190000001</v>
      </c>
      <c r="F50" s="72">
        <f t="shared" si="4"/>
        <v>89.604968717620224</v>
      </c>
      <c r="G50" s="2"/>
      <c r="H50" s="2"/>
    </row>
    <row r="51" spans="1:8" s="8" customFormat="1" x14ac:dyDescent="0.25">
      <c r="A51" s="73" t="s">
        <v>77</v>
      </c>
      <c r="B51" s="71" t="s">
        <v>76</v>
      </c>
      <c r="C51" s="74">
        <f>C50</f>
        <v>27663525</v>
      </c>
      <c r="D51" s="74">
        <f t="shared" ref="D51:E51" si="8">D50</f>
        <v>18808032</v>
      </c>
      <c r="E51" s="74">
        <f t="shared" si="8"/>
        <v>16852931.190000001</v>
      </c>
      <c r="F51" s="72">
        <f t="shared" ref="F51" si="9">F50</f>
        <v>89.604968717620224</v>
      </c>
      <c r="G51" s="2"/>
      <c r="H51" s="2"/>
    </row>
    <row r="52" spans="1:8" x14ac:dyDescent="0.25">
      <c r="A52" s="33" t="s">
        <v>7</v>
      </c>
      <c r="B52" s="34" t="s">
        <v>22</v>
      </c>
      <c r="C52" s="57">
        <f>SUM(C53:C64)</f>
        <v>5234986</v>
      </c>
      <c r="D52" s="57">
        <f>SUM(D53:D64)</f>
        <v>2724432</v>
      </c>
      <c r="E52" s="57">
        <f>SUM(E53:E64)</f>
        <v>2309333.3099999996</v>
      </c>
      <c r="F52" s="29">
        <f t="shared" si="4"/>
        <v>84.763844720661027</v>
      </c>
      <c r="G52" s="2"/>
      <c r="H52" s="2"/>
    </row>
    <row r="53" spans="1:8" s="8" customFormat="1" x14ac:dyDescent="0.25">
      <c r="A53" s="13">
        <v>2111</v>
      </c>
      <c r="B53" s="12" t="s">
        <v>58</v>
      </c>
      <c r="C53" s="55">
        <v>3542271</v>
      </c>
      <c r="D53" s="56">
        <v>1768724</v>
      </c>
      <c r="E53" s="56">
        <v>1652408.91</v>
      </c>
      <c r="F53" s="28">
        <f t="shared" si="4"/>
        <v>93.423785169421564</v>
      </c>
      <c r="G53" s="2"/>
      <c r="H53" s="2"/>
    </row>
    <row r="54" spans="1:8" s="8" customFormat="1" x14ac:dyDescent="0.25">
      <c r="A54" s="13">
        <v>2120</v>
      </c>
      <c r="B54" s="12" t="s">
        <v>59</v>
      </c>
      <c r="C54" s="55">
        <v>920589</v>
      </c>
      <c r="D54" s="56">
        <v>460296</v>
      </c>
      <c r="E54" s="56">
        <v>358370.08</v>
      </c>
      <c r="F54" s="28">
        <f t="shared" ref="F54:F60" si="10">E54/D54*100</f>
        <v>77.856440203695016</v>
      </c>
      <c r="G54" s="2"/>
      <c r="H54" s="2"/>
    </row>
    <row r="55" spans="1:8" s="8" customFormat="1" x14ac:dyDescent="0.25">
      <c r="A55" s="13">
        <v>2210</v>
      </c>
      <c r="B55" s="12" t="s">
        <v>60</v>
      </c>
      <c r="C55" s="55">
        <v>110955</v>
      </c>
      <c r="D55" s="56">
        <v>96505</v>
      </c>
      <c r="E55" s="56">
        <v>75849</v>
      </c>
      <c r="F55" s="28">
        <f t="shared" si="10"/>
        <v>78.595927672141343</v>
      </c>
      <c r="G55" s="2"/>
      <c r="H55" s="2"/>
    </row>
    <row r="56" spans="1:8" s="8" customFormat="1" hidden="1" x14ac:dyDescent="0.25">
      <c r="A56" s="13">
        <v>2230</v>
      </c>
      <c r="B56" s="12" t="s">
        <v>65</v>
      </c>
      <c r="C56" s="55">
        <v>0</v>
      </c>
      <c r="D56" s="56">
        <v>0</v>
      </c>
      <c r="E56" s="56">
        <v>0</v>
      </c>
      <c r="F56" s="28" t="e">
        <f t="shared" si="10"/>
        <v>#DIV/0!</v>
      </c>
      <c r="G56" s="2"/>
      <c r="H56" s="2"/>
    </row>
    <row r="57" spans="1:8" s="8" customFormat="1" x14ac:dyDescent="0.25">
      <c r="A57" s="13">
        <v>2240</v>
      </c>
      <c r="B57" s="12" t="s">
        <v>61</v>
      </c>
      <c r="C57" s="55">
        <v>150690</v>
      </c>
      <c r="D57" s="56">
        <v>91412</v>
      </c>
      <c r="E57" s="56">
        <v>23838.54</v>
      </c>
      <c r="F57" s="28">
        <f t="shared" si="10"/>
        <v>26.07812978602372</v>
      </c>
      <c r="G57" s="2"/>
      <c r="H57" s="2"/>
    </row>
    <row r="58" spans="1:8" s="8" customFormat="1" hidden="1" x14ac:dyDescent="0.25">
      <c r="A58" s="13">
        <v>2250</v>
      </c>
      <c r="B58" s="12" t="s">
        <v>73</v>
      </c>
      <c r="C58" s="55">
        <v>0</v>
      </c>
      <c r="D58" s="56">
        <v>0</v>
      </c>
      <c r="E58" s="56">
        <v>0</v>
      </c>
      <c r="F58" s="28" t="e">
        <f t="shared" si="10"/>
        <v>#DIV/0!</v>
      </c>
      <c r="G58" s="2"/>
      <c r="H58" s="2"/>
    </row>
    <row r="59" spans="1:8" s="8" customFormat="1" x14ac:dyDescent="0.25">
      <c r="A59" s="13">
        <v>2272</v>
      </c>
      <c r="B59" s="12" t="s">
        <v>66</v>
      </c>
      <c r="C59" s="55">
        <v>10749</v>
      </c>
      <c r="D59" s="56">
        <v>5545</v>
      </c>
      <c r="E59" s="56">
        <v>1890</v>
      </c>
      <c r="F59" s="28">
        <f t="shared" si="10"/>
        <v>34.084761045987378</v>
      </c>
      <c r="G59" s="2"/>
      <c r="H59" s="2"/>
    </row>
    <row r="60" spans="1:8" s="8" customFormat="1" x14ac:dyDescent="0.25">
      <c r="A60" s="13">
        <v>2273</v>
      </c>
      <c r="B60" s="12" t="s">
        <v>62</v>
      </c>
      <c r="C60" s="55">
        <v>235948</v>
      </c>
      <c r="D60" s="56">
        <v>131029</v>
      </c>
      <c r="E60" s="56">
        <v>38122.400000000001</v>
      </c>
      <c r="F60" s="28">
        <f t="shared" si="10"/>
        <v>29.094627906799257</v>
      </c>
      <c r="G60" s="2"/>
      <c r="H60" s="2"/>
    </row>
    <row r="61" spans="1:8" s="8" customFormat="1" x14ac:dyDescent="0.25">
      <c r="A61" s="13">
        <v>2274</v>
      </c>
      <c r="B61" s="12" t="s">
        <v>63</v>
      </c>
      <c r="C61" s="55">
        <v>256724</v>
      </c>
      <c r="D61" s="56">
        <v>168921</v>
      </c>
      <c r="E61" s="56">
        <v>158854.38</v>
      </c>
      <c r="F61" s="28">
        <f t="shared" ref="F61:F64" si="11">E61/D61*100</f>
        <v>94.040634379384443</v>
      </c>
      <c r="G61" s="2"/>
      <c r="H61" s="2"/>
    </row>
    <row r="62" spans="1:8" s="8" customFormat="1" ht="31.5" hidden="1" x14ac:dyDescent="0.25">
      <c r="A62" s="13">
        <v>2275</v>
      </c>
      <c r="B62" s="12" t="s">
        <v>84</v>
      </c>
      <c r="C62" s="55">
        <v>0</v>
      </c>
      <c r="D62" s="56">
        <v>0</v>
      </c>
      <c r="E62" s="56">
        <v>0</v>
      </c>
      <c r="F62" s="28" t="e">
        <f t="shared" si="11"/>
        <v>#DIV/0!</v>
      </c>
      <c r="G62" s="2"/>
      <c r="H62" s="2"/>
    </row>
    <row r="63" spans="1:8" s="8" customFormat="1" ht="47.25" hidden="1" x14ac:dyDescent="0.25">
      <c r="A63" s="13">
        <v>2282</v>
      </c>
      <c r="B63" s="12" t="s">
        <v>83</v>
      </c>
      <c r="C63" s="55">
        <v>0</v>
      </c>
      <c r="D63" s="56">
        <v>0</v>
      </c>
      <c r="E63" s="56">
        <v>0</v>
      </c>
      <c r="F63" s="28" t="e">
        <f t="shared" si="11"/>
        <v>#DIV/0!</v>
      </c>
      <c r="G63" s="2"/>
      <c r="H63" s="2"/>
    </row>
    <row r="64" spans="1:8" s="8" customFormat="1" ht="47.25" x14ac:dyDescent="0.25">
      <c r="A64" s="13">
        <v>2282</v>
      </c>
      <c r="B64" s="12" t="s">
        <v>83</v>
      </c>
      <c r="C64" s="55">
        <v>7060</v>
      </c>
      <c r="D64" s="56">
        <v>2000</v>
      </c>
      <c r="E64" s="56">
        <v>0</v>
      </c>
      <c r="F64" s="28">
        <f t="shared" si="11"/>
        <v>0</v>
      </c>
      <c r="G64" s="2"/>
      <c r="H64" s="2"/>
    </row>
    <row r="65" spans="1:8" ht="51" customHeight="1" x14ac:dyDescent="0.25">
      <c r="A65" s="33" t="s">
        <v>50</v>
      </c>
      <c r="B65" s="34" t="s">
        <v>51</v>
      </c>
      <c r="C65" s="54">
        <f>SUM(C66:C77)</f>
        <v>9841673</v>
      </c>
      <c r="D65" s="54">
        <f>SUM(D66:D77)</f>
        <v>5565353</v>
      </c>
      <c r="E65" s="54">
        <f>SUM(E66:E77)</f>
        <v>4609211.45</v>
      </c>
      <c r="F65" s="29">
        <f>E65/D65*100</f>
        <v>82.819750157806709</v>
      </c>
      <c r="G65" s="2"/>
      <c r="H65" s="2"/>
    </row>
    <row r="66" spans="1:8" s="8" customFormat="1" x14ac:dyDescent="0.25">
      <c r="A66" s="13">
        <v>2111</v>
      </c>
      <c r="B66" s="12" t="s">
        <v>58</v>
      </c>
      <c r="C66" s="55">
        <v>4628036</v>
      </c>
      <c r="D66" s="56">
        <v>2330342</v>
      </c>
      <c r="E66" s="56">
        <v>2219918.69</v>
      </c>
      <c r="F66" s="28">
        <f>E66/D66*100</f>
        <v>95.26149766858255</v>
      </c>
      <c r="G66" s="2"/>
      <c r="H66" s="2"/>
    </row>
    <row r="67" spans="1:8" s="8" customFormat="1" x14ac:dyDescent="0.25">
      <c r="A67" s="13">
        <v>2120</v>
      </c>
      <c r="B67" s="12" t="s">
        <v>59</v>
      </c>
      <c r="C67" s="55">
        <v>1219826</v>
      </c>
      <c r="D67" s="56">
        <v>624027</v>
      </c>
      <c r="E67" s="56">
        <v>491822.14</v>
      </c>
      <c r="F67" s="28">
        <f t="shared" ref="F67:F77" si="12">E67/D67*100</f>
        <v>78.814240409469463</v>
      </c>
      <c r="G67" s="2"/>
      <c r="H67" s="2"/>
    </row>
    <row r="68" spans="1:8" s="8" customFormat="1" x14ac:dyDescent="0.25">
      <c r="A68" s="13">
        <v>2210</v>
      </c>
      <c r="B68" s="12" t="s">
        <v>60</v>
      </c>
      <c r="C68" s="55">
        <v>876584</v>
      </c>
      <c r="D68" s="56">
        <v>784684</v>
      </c>
      <c r="E68" s="56">
        <v>589510.43999999994</v>
      </c>
      <c r="F68" s="28">
        <f t="shared" si="12"/>
        <v>75.127113589674309</v>
      </c>
      <c r="G68" s="2"/>
      <c r="H68" s="2"/>
    </row>
    <row r="69" spans="1:8" s="8" customFormat="1" x14ac:dyDescent="0.25">
      <c r="A69" s="13">
        <v>2230</v>
      </c>
      <c r="B69" s="12" t="s">
        <v>65</v>
      </c>
      <c r="C69" s="55">
        <v>665000</v>
      </c>
      <c r="D69" s="56">
        <v>369000</v>
      </c>
      <c r="E69" s="56">
        <v>198054.28</v>
      </c>
      <c r="F69" s="28">
        <f t="shared" si="12"/>
        <v>53.673246612466116</v>
      </c>
      <c r="G69" s="2"/>
      <c r="H69" s="2"/>
    </row>
    <row r="70" spans="1:8" s="8" customFormat="1" x14ac:dyDescent="0.25">
      <c r="A70" s="13">
        <v>2240</v>
      </c>
      <c r="B70" s="12" t="s">
        <v>61</v>
      </c>
      <c r="C70" s="55">
        <v>397674</v>
      </c>
      <c r="D70" s="56">
        <v>224094</v>
      </c>
      <c r="E70" s="56">
        <v>100864.48</v>
      </c>
      <c r="F70" s="28">
        <f t="shared" si="12"/>
        <v>45.009897632243614</v>
      </c>
      <c r="G70" s="2"/>
      <c r="H70" s="2"/>
    </row>
    <row r="71" spans="1:8" s="8" customFormat="1" hidden="1" x14ac:dyDescent="0.25">
      <c r="A71" s="13">
        <v>2250</v>
      </c>
      <c r="B71" s="12" t="s">
        <v>73</v>
      </c>
      <c r="C71" s="55">
        <v>0</v>
      </c>
      <c r="D71" s="56">
        <v>0</v>
      </c>
      <c r="E71" s="56">
        <v>0</v>
      </c>
      <c r="F71" s="28" t="e">
        <f t="shared" si="12"/>
        <v>#DIV/0!</v>
      </c>
      <c r="G71" s="2"/>
      <c r="H71" s="2"/>
    </row>
    <row r="72" spans="1:8" s="8" customFormat="1" hidden="1" x14ac:dyDescent="0.25">
      <c r="A72" s="13">
        <v>2271</v>
      </c>
      <c r="B72" s="12" t="s">
        <v>67</v>
      </c>
      <c r="C72" s="55">
        <v>0</v>
      </c>
      <c r="D72" s="56">
        <v>0</v>
      </c>
      <c r="E72" s="56">
        <v>0</v>
      </c>
      <c r="F72" s="28" t="e">
        <f t="shared" si="12"/>
        <v>#DIV/0!</v>
      </c>
      <c r="G72" s="2"/>
      <c r="H72" s="2"/>
    </row>
    <row r="73" spans="1:8" s="8" customFormat="1" x14ac:dyDescent="0.25">
      <c r="A73" s="13">
        <v>2272</v>
      </c>
      <c r="B73" s="12" t="s">
        <v>66</v>
      </c>
      <c r="C73" s="55">
        <v>16768</v>
      </c>
      <c r="D73" s="56">
        <v>9082</v>
      </c>
      <c r="E73" s="56">
        <v>3450</v>
      </c>
      <c r="F73" s="28">
        <f t="shared" si="12"/>
        <v>37.987227482933271</v>
      </c>
      <c r="G73" s="2"/>
      <c r="H73" s="2"/>
    </row>
    <row r="74" spans="1:8" s="8" customFormat="1" x14ac:dyDescent="0.25">
      <c r="A74" s="13">
        <v>2273</v>
      </c>
      <c r="B74" s="12" t="s">
        <v>62</v>
      </c>
      <c r="C74" s="55">
        <v>613372</v>
      </c>
      <c r="D74" s="56">
        <v>381860</v>
      </c>
      <c r="E74" s="56">
        <v>245232.91</v>
      </c>
      <c r="F74" s="28">
        <f t="shared" si="12"/>
        <v>64.220633216362017</v>
      </c>
      <c r="G74" s="2"/>
      <c r="H74" s="2"/>
    </row>
    <row r="75" spans="1:8" s="8" customFormat="1" x14ac:dyDescent="0.25">
      <c r="A75" s="13">
        <v>2274</v>
      </c>
      <c r="B75" s="12" t="s">
        <v>63</v>
      </c>
      <c r="C75" s="55">
        <v>1399313</v>
      </c>
      <c r="D75" s="56">
        <v>831264</v>
      </c>
      <c r="E75" s="56">
        <v>758477.64</v>
      </c>
      <c r="F75" s="28">
        <f t="shared" si="12"/>
        <v>91.243893636678592</v>
      </c>
      <c r="G75" s="2"/>
      <c r="H75" s="2"/>
    </row>
    <row r="76" spans="1:8" s="8" customFormat="1" ht="47.25" x14ac:dyDescent="0.25">
      <c r="A76" s="13">
        <v>2282</v>
      </c>
      <c r="B76" s="12" t="s">
        <v>83</v>
      </c>
      <c r="C76" s="55">
        <v>20100</v>
      </c>
      <c r="D76" s="56">
        <v>6000</v>
      </c>
      <c r="E76" s="56">
        <v>0</v>
      </c>
      <c r="F76" s="28">
        <v>0</v>
      </c>
      <c r="G76" s="2"/>
      <c r="H76" s="2"/>
    </row>
    <row r="77" spans="1:8" s="8" customFormat="1" x14ac:dyDescent="0.25">
      <c r="A77" s="13">
        <v>2800</v>
      </c>
      <c r="B77" s="12" t="s">
        <v>64</v>
      </c>
      <c r="C77" s="55">
        <v>5000</v>
      </c>
      <c r="D77" s="56">
        <v>5000</v>
      </c>
      <c r="E77" s="56">
        <v>1880.87</v>
      </c>
      <c r="F77" s="28">
        <f t="shared" si="12"/>
        <v>37.617399999999996</v>
      </c>
      <c r="G77" s="2"/>
      <c r="H77" s="2"/>
    </row>
    <row r="78" spans="1:8" s="8" customFormat="1" ht="47.25" x14ac:dyDescent="0.25">
      <c r="A78" s="33" t="s">
        <v>52</v>
      </c>
      <c r="B78" s="34" t="s">
        <v>87</v>
      </c>
      <c r="C78" s="54">
        <f>SUM(C79:C80)</f>
        <v>9709700</v>
      </c>
      <c r="D78" s="54">
        <f>SUM(D79:D80)</f>
        <v>8692100</v>
      </c>
      <c r="E78" s="54">
        <f>SUM(E79:E80)</f>
        <v>8364427.8599999994</v>
      </c>
      <c r="F78" s="29">
        <f t="shared" ref="F78:F85" si="13">E78/D78*100</f>
        <v>96.230230439134374</v>
      </c>
      <c r="G78" s="2"/>
      <c r="H78" s="2"/>
    </row>
    <row r="79" spans="1:8" s="8" customFormat="1" x14ac:dyDescent="0.25">
      <c r="A79" s="13">
        <v>2111</v>
      </c>
      <c r="B79" s="12" t="s">
        <v>58</v>
      </c>
      <c r="C79" s="55">
        <v>7958770</v>
      </c>
      <c r="D79" s="56">
        <v>7124672</v>
      </c>
      <c r="E79" s="56">
        <v>6865795.4299999997</v>
      </c>
      <c r="F79" s="28">
        <f t="shared" si="13"/>
        <v>96.366477362045572</v>
      </c>
      <c r="G79" s="2"/>
      <c r="H79" s="2"/>
    </row>
    <row r="80" spans="1:8" s="8" customFormat="1" x14ac:dyDescent="0.25">
      <c r="A80" s="13">
        <v>2120</v>
      </c>
      <c r="B80" s="12" t="s">
        <v>59</v>
      </c>
      <c r="C80" s="55">
        <v>1750930</v>
      </c>
      <c r="D80" s="56">
        <v>1567428</v>
      </c>
      <c r="E80" s="56">
        <v>1498632.43</v>
      </c>
      <c r="F80" s="28">
        <f t="shared" si="13"/>
        <v>95.610926307300872</v>
      </c>
      <c r="G80" s="2"/>
      <c r="H80" s="2"/>
    </row>
    <row r="81" spans="1:8" s="8" customFormat="1" ht="165.75" hidden="1" customHeight="1" x14ac:dyDescent="0.25">
      <c r="A81" s="36">
        <v>1061</v>
      </c>
      <c r="B81" s="34" t="s">
        <v>96</v>
      </c>
      <c r="C81" s="54">
        <f>C82+C83</f>
        <v>0</v>
      </c>
      <c r="D81" s="54">
        <f t="shared" ref="D81:E81" si="14">D82+D83</f>
        <v>0</v>
      </c>
      <c r="E81" s="54">
        <f t="shared" si="14"/>
        <v>0</v>
      </c>
      <c r="F81" s="29" t="e">
        <f t="shared" si="13"/>
        <v>#DIV/0!</v>
      </c>
      <c r="G81" s="2"/>
      <c r="H81" s="2"/>
    </row>
    <row r="82" spans="1:8" s="8" customFormat="1" hidden="1" x14ac:dyDescent="0.25">
      <c r="A82" s="13">
        <v>2111</v>
      </c>
      <c r="B82" s="12" t="s">
        <v>58</v>
      </c>
      <c r="C82" s="55">
        <v>0</v>
      </c>
      <c r="D82" s="56">
        <v>0</v>
      </c>
      <c r="E82" s="56">
        <v>0</v>
      </c>
      <c r="F82" s="28" t="e">
        <f t="shared" si="13"/>
        <v>#DIV/0!</v>
      </c>
      <c r="G82" s="2"/>
      <c r="H82" s="2"/>
    </row>
    <row r="83" spans="1:8" s="8" customFormat="1" hidden="1" x14ac:dyDescent="0.25">
      <c r="A83" s="13">
        <v>2120</v>
      </c>
      <c r="B83" s="12" t="s">
        <v>59</v>
      </c>
      <c r="C83" s="55">
        <v>0</v>
      </c>
      <c r="D83" s="56">
        <v>0</v>
      </c>
      <c r="E83" s="56">
        <v>0</v>
      </c>
      <c r="F83" s="28" t="e">
        <f t="shared" si="13"/>
        <v>#DIV/0!</v>
      </c>
      <c r="G83" s="2"/>
      <c r="H83" s="2"/>
    </row>
    <row r="84" spans="1:8" ht="52.5" customHeight="1" x14ac:dyDescent="0.25">
      <c r="A84" s="33" t="s">
        <v>43</v>
      </c>
      <c r="B84" s="34" t="s">
        <v>44</v>
      </c>
      <c r="C84" s="54">
        <f>SUM(C85:C91)</f>
        <v>769033</v>
      </c>
      <c r="D84" s="54">
        <f t="shared" ref="D84:E84" si="15">SUM(D85:D91)</f>
        <v>400770</v>
      </c>
      <c r="E84" s="54">
        <f t="shared" si="15"/>
        <v>326610.63</v>
      </c>
      <c r="F84" s="29">
        <f t="shared" si="13"/>
        <v>81.495778127105325</v>
      </c>
      <c r="G84" s="2"/>
      <c r="H84" s="2"/>
    </row>
    <row r="85" spans="1:8" s="8" customFormat="1" x14ac:dyDescent="0.25">
      <c r="A85" s="13">
        <v>2111</v>
      </c>
      <c r="B85" s="12" t="s">
        <v>58</v>
      </c>
      <c r="C85" s="55">
        <v>494631</v>
      </c>
      <c r="D85" s="56">
        <v>244855</v>
      </c>
      <c r="E85" s="56">
        <v>215410.44</v>
      </c>
      <c r="F85" s="28">
        <f t="shared" si="13"/>
        <v>87.974695227787876</v>
      </c>
      <c r="G85" s="2"/>
      <c r="H85" s="2"/>
    </row>
    <row r="86" spans="1:8" s="8" customFormat="1" x14ac:dyDescent="0.25">
      <c r="A86" s="13">
        <v>2120</v>
      </c>
      <c r="B86" s="12" t="s">
        <v>59</v>
      </c>
      <c r="C86" s="55">
        <v>123962</v>
      </c>
      <c r="D86" s="56">
        <v>61442</v>
      </c>
      <c r="E86" s="56">
        <v>48230.8</v>
      </c>
      <c r="F86" s="28">
        <f t="shared" ref="F86:F91" si="16">E86/D86*100</f>
        <v>78.498095765111813</v>
      </c>
      <c r="G86" s="2"/>
      <c r="H86" s="2"/>
    </row>
    <row r="87" spans="1:8" s="8" customFormat="1" x14ac:dyDescent="0.25">
      <c r="A87" s="13">
        <v>2210</v>
      </c>
      <c r="B87" s="12" t="s">
        <v>60</v>
      </c>
      <c r="C87" s="55">
        <v>11757</v>
      </c>
      <c r="D87" s="56">
        <v>8257</v>
      </c>
      <c r="E87" s="56">
        <v>0</v>
      </c>
      <c r="F87" s="28">
        <f t="shared" si="16"/>
        <v>0</v>
      </c>
      <c r="G87" s="2"/>
      <c r="H87" s="2"/>
    </row>
    <row r="88" spans="1:8" s="8" customFormat="1" x14ac:dyDescent="0.25">
      <c r="A88" s="13">
        <v>2240</v>
      </c>
      <c r="B88" s="12" t="s">
        <v>61</v>
      </c>
      <c r="C88" s="55">
        <v>21575</v>
      </c>
      <c r="D88" s="56">
        <v>9400</v>
      </c>
      <c r="E88" s="56">
        <v>8495.49</v>
      </c>
      <c r="F88" s="28">
        <f t="shared" si="16"/>
        <v>90.377553191489355</v>
      </c>
      <c r="G88" s="2"/>
      <c r="H88" s="2"/>
    </row>
    <row r="89" spans="1:8" s="8" customFormat="1" x14ac:dyDescent="0.25">
      <c r="A89" s="13">
        <v>2273</v>
      </c>
      <c r="B89" s="12" t="s">
        <v>62</v>
      </c>
      <c r="C89" s="55">
        <v>24175</v>
      </c>
      <c r="D89" s="56">
        <v>16827</v>
      </c>
      <c r="E89" s="56">
        <v>5632.27</v>
      </c>
      <c r="F89" s="28">
        <f t="shared" si="16"/>
        <v>33.47162298686635</v>
      </c>
      <c r="G89" s="2"/>
      <c r="H89" s="2"/>
    </row>
    <row r="90" spans="1:8" s="8" customFormat="1" x14ac:dyDescent="0.25">
      <c r="A90" s="13">
        <v>2274</v>
      </c>
      <c r="B90" s="12" t="s">
        <v>63</v>
      </c>
      <c r="C90" s="55">
        <v>87833</v>
      </c>
      <c r="D90" s="56">
        <v>57989</v>
      </c>
      <c r="E90" s="56">
        <v>48841.63</v>
      </c>
      <c r="F90" s="28">
        <f t="shared" si="16"/>
        <v>84.225680732552718</v>
      </c>
      <c r="G90" s="2"/>
      <c r="H90" s="2"/>
    </row>
    <row r="91" spans="1:8" s="8" customFormat="1" ht="47.25" x14ac:dyDescent="0.25">
      <c r="A91" s="13">
        <v>2282</v>
      </c>
      <c r="B91" s="12" t="s">
        <v>83</v>
      </c>
      <c r="C91" s="55">
        <v>5100</v>
      </c>
      <c r="D91" s="56">
        <v>2000</v>
      </c>
      <c r="E91" s="56">
        <v>0</v>
      </c>
      <c r="F91" s="28">
        <f t="shared" si="16"/>
        <v>0</v>
      </c>
      <c r="G91" s="2"/>
      <c r="H91" s="2"/>
    </row>
    <row r="92" spans="1:8" ht="35.25" customHeight="1" x14ac:dyDescent="0.25">
      <c r="A92" s="36">
        <v>1141</v>
      </c>
      <c r="B92" s="34" t="s">
        <v>45</v>
      </c>
      <c r="C92" s="54">
        <f>SUM(C93:C97)</f>
        <v>1325733</v>
      </c>
      <c r="D92" s="54">
        <f>SUM(D93:D97)</f>
        <v>665517</v>
      </c>
      <c r="E92" s="54">
        <f>SUM(E93:E97)</f>
        <v>656341.37</v>
      </c>
      <c r="F92" s="29">
        <f>E92/D92*100</f>
        <v>98.621277893727736</v>
      </c>
      <c r="G92" s="2"/>
      <c r="H92" s="2"/>
    </row>
    <row r="93" spans="1:8" s="8" customFormat="1" x14ac:dyDescent="0.25">
      <c r="A93" s="13">
        <v>2111</v>
      </c>
      <c r="B93" s="12" t="s">
        <v>58</v>
      </c>
      <c r="C93" s="55">
        <v>1056544</v>
      </c>
      <c r="D93" s="56">
        <v>525671</v>
      </c>
      <c r="E93" s="56">
        <v>524960.14</v>
      </c>
      <c r="F93" s="28">
        <f>E93/D93*100</f>
        <v>99.864770930867408</v>
      </c>
      <c r="G93" s="2"/>
      <c r="H93" s="2"/>
    </row>
    <row r="94" spans="1:8" s="8" customFormat="1" x14ac:dyDescent="0.25">
      <c r="A94" s="13">
        <v>2120</v>
      </c>
      <c r="B94" s="12" t="s">
        <v>59</v>
      </c>
      <c r="C94" s="55">
        <v>246104</v>
      </c>
      <c r="D94" s="56">
        <v>122481</v>
      </c>
      <c r="E94" s="56">
        <v>115491.23</v>
      </c>
      <c r="F94" s="28">
        <f t="shared" ref="F94:F97" si="17">E94/D94*100</f>
        <v>94.293180166719736</v>
      </c>
      <c r="G94" s="2"/>
      <c r="H94" s="2"/>
    </row>
    <row r="95" spans="1:8" s="8" customFormat="1" x14ac:dyDescent="0.25">
      <c r="A95" s="13">
        <v>2210</v>
      </c>
      <c r="B95" s="12" t="s">
        <v>60</v>
      </c>
      <c r="C95" s="55">
        <v>3945</v>
      </c>
      <c r="D95" s="56">
        <v>3945</v>
      </c>
      <c r="E95" s="56">
        <v>3750</v>
      </c>
      <c r="F95" s="28">
        <f t="shared" si="17"/>
        <v>95.057034220532316</v>
      </c>
      <c r="G95" s="2"/>
      <c r="H95" s="2"/>
    </row>
    <row r="96" spans="1:8" s="8" customFormat="1" x14ac:dyDescent="0.25">
      <c r="A96" s="13">
        <v>2240</v>
      </c>
      <c r="B96" s="12" t="s">
        <v>61</v>
      </c>
      <c r="C96" s="55">
        <v>19140</v>
      </c>
      <c r="D96" s="56">
        <v>13420</v>
      </c>
      <c r="E96" s="56">
        <v>12140</v>
      </c>
      <c r="F96" s="28">
        <f t="shared" si="17"/>
        <v>90.461997019374067</v>
      </c>
      <c r="G96" s="2"/>
      <c r="H96" s="2"/>
    </row>
    <row r="97" spans="1:8" s="8" customFormat="1" hidden="1" x14ac:dyDescent="0.25">
      <c r="A97" s="13">
        <v>2250</v>
      </c>
      <c r="B97" s="12" t="s">
        <v>73</v>
      </c>
      <c r="C97" s="55">
        <v>0</v>
      </c>
      <c r="D97" s="56">
        <v>0</v>
      </c>
      <c r="E97" s="56">
        <v>0</v>
      </c>
      <c r="F97" s="28" t="e">
        <f t="shared" si="17"/>
        <v>#DIV/0!</v>
      </c>
      <c r="G97" s="2"/>
      <c r="H97" s="2"/>
    </row>
    <row r="98" spans="1:8" s="8" customFormat="1" x14ac:dyDescent="0.25">
      <c r="A98" s="36">
        <v>1142</v>
      </c>
      <c r="B98" s="34" t="s">
        <v>40</v>
      </c>
      <c r="C98" s="54">
        <f>C99</f>
        <v>18100</v>
      </c>
      <c r="D98" s="54">
        <f t="shared" ref="D98:E98" si="18">D99</f>
        <v>10860</v>
      </c>
      <c r="E98" s="54">
        <f t="shared" si="18"/>
        <v>3620</v>
      </c>
      <c r="F98" s="28">
        <v>0</v>
      </c>
      <c r="G98" s="2"/>
      <c r="H98" s="2"/>
    </row>
    <row r="99" spans="1:8" s="8" customFormat="1" x14ac:dyDescent="0.25">
      <c r="A99" s="13">
        <v>2730</v>
      </c>
      <c r="B99" s="12" t="s">
        <v>68</v>
      </c>
      <c r="C99" s="55">
        <v>18100</v>
      </c>
      <c r="D99" s="56">
        <v>10860</v>
      </c>
      <c r="E99" s="56">
        <v>3620</v>
      </c>
      <c r="F99" s="28">
        <v>0</v>
      </c>
      <c r="G99" s="2"/>
      <c r="H99" s="2"/>
    </row>
    <row r="100" spans="1:8" s="8" customFormat="1" ht="94.5" customHeight="1" x14ac:dyDescent="0.25">
      <c r="A100" s="36">
        <v>1200</v>
      </c>
      <c r="B100" s="51" t="s">
        <v>110</v>
      </c>
      <c r="C100" s="54">
        <f>C101+C102</f>
        <v>38700</v>
      </c>
      <c r="D100" s="54">
        <f t="shared" ref="D100:E100" si="19">D101+D102</f>
        <v>23400</v>
      </c>
      <c r="E100" s="54">
        <f t="shared" si="19"/>
        <v>15108.310000000001</v>
      </c>
      <c r="F100" s="29">
        <f>E100/D100*100</f>
        <v>64.565427350427356</v>
      </c>
      <c r="G100" s="2"/>
      <c r="H100" s="2"/>
    </row>
    <row r="101" spans="1:8" s="8" customFormat="1" ht="25.5" customHeight="1" x14ac:dyDescent="0.25">
      <c r="A101" s="13">
        <v>2111</v>
      </c>
      <c r="B101" s="12" t="s">
        <v>58</v>
      </c>
      <c r="C101" s="55">
        <v>31724</v>
      </c>
      <c r="D101" s="55">
        <v>19182</v>
      </c>
      <c r="E101" s="55">
        <v>12383.86</v>
      </c>
      <c r="F101" s="29">
        <f t="shared" ref="F101:F107" si="20">E101/D101*100</f>
        <v>64.559795641747471</v>
      </c>
      <c r="G101" s="2"/>
      <c r="H101" s="2"/>
    </row>
    <row r="102" spans="1:8" s="8" customFormat="1" ht="18" customHeight="1" x14ac:dyDescent="0.25">
      <c r="A102" s="13">
        <v>2120</v>
      </c>
      <c r="B102" s="12" t="s">
        <v>59</v>
      </c>
      <c r="C102" s="55">
        <v>6976</v>
      </c>
      <c r="D102" s="55">
        <v>4218</v>
      </c>
      <c r="E102" s="55">
        <v>2724.45</v>
      </c>
      <c r="F102" s="28">
        <f t="shared" si="20"/>
        <v>64.591038406827877</v>
      </c>
      <c r="G102" s="2"/>
      <c r="H102" s="2"/>
    </row>
    <row r="103" spans="1:8" s="49" customFormat="1" ht="65.25" customHeight="1" x14ac:dyDescent="0.25">
      <c r="A103" s="36">
        <v>1600</v>
      </c>
      <c r="B103" s="34" t="s">
        <v>98</v>
      </c>
      <c r="C103" s="54">
        <f>C104+C105</f>
        <v>725600</v>
      </c>
      <c r="D103" s="54">
        <f t="shared" ref="D103:E103" si="21">D104+D105</f>
        <v>725600</v>
      </c>
      <c r="E103" s="54">
        <f t="shared" si="21"/>
        <v>568278.26</v>
      </c>
      <c r="F103" s="28">
        <f t="shared" si="20"/>
        <v>78.318393054024256</v>
      </c>
      <c r="G103" s="48"/>
      <c r="H103" s="48"/>
    </row>
    <row r="104" spans="1:8" s="8" customFormat="1" ht="18" customHeight="1" x14ac:dyDescent="0.25">
      <c r="A104" s="13">
        <v>2111</v>
      </c>
      <c r="B104" s="12" t="s">
        <v>58</v>
      </c>
      <c r="C104" s="55">
        <v>594752</v>
      </c>
      <c r="D104" s="55">
        <v>594752</v>
      </c>
      <c r="E104" s="55">
        <v>466988.49</v>
      </c>
      <c r="F104" s="28">
        <f t="shared" si="20"/>
        <v>78.518187412568594</v>
      </c>
      <c r="G104" s="2"/>
      <c r="H104" s="2"/>
    </row>
    <row r="105" spans="1:8" s="8" customFormat="1" ht="18" customHeight="1" x14ac:dyDescent="0.25">
      <c r="A105" s="13">
        <v>2120</v>
      </c>
      <c r="B105" s="12" t="s">
        <v>59</v>
      </c>
      <c r="C105" s="55">
        <v>130848</v>
      </c>
      <c r="D105" s="55">
        <v>130848</v>
      </c>
      <c r="E105" s="55">
        <v>101289.77</v>
      </c>
      <c r="F105" s="28">
        <f t="shared" si="20"/>
        <v>77.41025464661287</v>
      </c>
      <c r="G105" s="2"/>
      <c r="H105" s="2"/>
    </row>
    <row r="106" spans="1:8" ht="33" customHeight="1" x14ac:dyDescent="0.25">
      <c r="A106" s="10" t="s">
        <v>8</v>
      </c>
      <c r="B106" s="11" t="s">
        <v>9</v>
      </c>
      <c r="C106" s="53">
        <f>C108+C110+C112+C114+C119+C122+C117</f>
        <v>1400309</v>
      </c>
      <c r="D106" s="53">
        <f>D108+D110+D112+D114+D119+D122+D117</f>
        <v>705687</v>
      </c>
      <c r="E106" s="53">
        <f>E108+E110+E112+E114+E119+E122</f>
        <v>285704.83</v>
      </c>
      <c r="F106" s="29">
        <f t="shared" si="20"/>
        <v>40.486055432507619</v>
      </c>
      <c r="G106" s="2"/>
      <c r="H106" s="2"/>
    </row>
    <row r="107" spans="1:8" s="8" customFormat="1" ht="33" customHeight="1" x14ac:dyDescent="0.25">
      <c r="A107" s="10" t="s">
        <v>75</v>
      </c>
      <c r="B107" s="11" t="s">
        <v>74</v>
      </c>
      <c r="C107" s="53">
        <f>C108+C110+C112+C114+C119</f>
        <v>1310309</v>
      </c>
      <c r="D107" s="53">
        <f>D108+D110+D112+D114+D119</f>
        <v>660687</v>
      </c>
      <c r="E107" s="53">
        <f>E108+E110+E112+E114+E119</f>
        <v>249304.83000000002</v>
      </c>
      <c r="F107" s="29">
        <f t="shared" si="20"/>
        <v>37.734181238619804</v>
      </c>
      <c r="G107" s="2"/>
      <c r="H107" s="2"/>
    </row>
    <row r="108" spans="1:8" ht="52.5" customHeight="1" x14ac:dyDescent="0.25">
      <c r="A108" s="36">
        <v>3035</v>
      </c>
      <c r="B108" s="34" t="s">
        <v>41</v>
      </c>
      <c r="C108" s="54">
        <f>C109</f>
        <v>45000</v>
      </c>
      <c r="D108" s="58">
        <f>D109</f>
        <v>22500</v>
      </c>
      <c r="E108" s="58">
        <f>E109</f>
        <v>21293.01</v>
      </c>
      <c r="F108" s="29">
        <f>E108/D108*100</f>
        <v>94.635599999999997</v>
      </c>
      <c r="G108" s="2"/>
      <c r="H108" s="2"/>
    </row>
    <row r="109" spans="1:8" s="8" customFormat="1" x14ac:dyDescent="0.25">
      <c r="A109" s="13">
        <v>2730</v>
      </c>
      <c r="B109" s="12" t="s">
        <v>68</v>
      </c>
      <c r="C109" s="55">
        <v>45000</v>
      </c>
      <c r="D109" s="56">
        <v>22500</v>
      </c>
      <c r="E109" s="56">
        <v>21293.01</v>
      </c>
      <c r="F109" s="28">
        <f>E109/D109*100</f>
        <v>94.635599999999997</v>
      </c>
      <c r="G109" s="2"/>
      <c r="H109" s="2"/>
    </row>
    <row r="110" spans="1:8" s="8" customFormat="1" ht="53.25" customHeight="1" x14ac:dyDescent="0.25">
      <c r="A110" s="36">
        <v>3050</v>
      </c>
      <c r="B110" s="34" t="s">
        <v>48</v>
      </c>
      <c r="C110" s="54">
        <f>C111</f>
        <v>4260</v>
      </c>
      <c r="D110" s="58">
        <f>D111</f>
        <v>1417</v>
      </c>
      <c r="E110" s="58">
        <f>E111</f>
        <v>1148.5</v>
      </c>
      <c r="F110" s="28">
        <f t="shared" ref="F110:F111" si="22">E110/D110*100</f>
        <v>81.051517290049404</v>
      </c>
      <c r="G110" s="2"/>
      <c r="H110" s="2"/>
    </row>
    <row r="111" spans="1:8" s="8" customFormat="1" x14ac:dyDescent="0.25">
      <c r="A111" s="13">
        <v>2730</v>
      </c>
      <c r="B111" s="12" t="s">
        <v>68</v>
      </c>
      <c r="C111" s="55">
        <v>4260</v>
      </c>
      <c r="D111" s="56">
        <v>1417</v>
      </c>
      <c r="E111" s="56">
        <v>1148.5</v>
      </c>
      <c r="F111" s="28">
        <f t="shared" si="22"/>
        <v>81.051517290049404</v>
      </c>
      <c r="G111" s="2"/>
      <c r="H111" s="2"/>
    </row>
    <row r="112" spans="1:8" s="8" customFormat="1" ht="105.75" customHeight="1" x14ac:dyDescent="0.25">
      <c r="A112" s="36">
        <v>3160</v>
      </c>
      <c r="B112" s="34" t="s">
        <v>49</v>
      </c>
      <c r="C112" s="54">
        <f>C113</f>
        <v>56187</v>
      </c>
      <c r="D112" s="54">
        <f>D113</f>
        <v>26770</v>
      </c>
      <c r="E112" s="54">
        <f>E113</f>
        <v>21863.32</v>
      </c>
      <c r="F112" s="29">
        <f>E112/D112*100</f>
        <v>81.670974971983568</v>
      </c>
      <c r="G112" s="2"/>
      <c r="H112" s="2"/>
    </row>
    <row r="113" spans="1:8" s="8" customFormat="1" x14ac:dyDescent="0.25">
      <c r="A113" s="13">
        <v>2730</v>
      </c>
      <c r="B113" s="12" t="s">
        <v>68</v>
      </c>
      <c r="C113" s="55">
        <v>56187</v>
      </c>
      <c r="D113" s="56">
        <v>26770</v>
      </c>
      <c r="E113" s="56">
        <v>21863.32</v>
      </c>
      <c r="F113" s="28">
        <f>E113/D113*100</f>
        <v>81.670974971983568</v>
      </c>
      <c r="G113" s="2"/>
      <c r="H113" s="2"/>
    </row>
    <row r="114" spans="1:8" hidden="1" x14ac:dyDescent="0.25">
      <c r="A114" s="37">
        <v>3210</v>
      </c>
      <c r="B114" s="38" t="s">
        <v>10</v>
      </c>
      <c r="C114" s="59">
        <f>SUM(C115:C116)</f>
        <v>0</v>
      </c>
      <c r="D114" s="59">
        <f>SUM(D115:D116)</f>
        <v>0</v>
      </c>
      <c r="E114" s="59">
        <f>SUM(E115:E116)</f>
        <v>0</v>
      </c>
      <c r="F114" s="29" t="e">
        <f>E114/D114*100</f>
        <v>#DIV/0!</v>
      </c>
      <c r="G114" s="2"/>
      <c r="H114" s="2"/>
    </row>
    <row r="115" spans="1:8" s="8" customFormat="1" hidden="1" x14ac:dyDescent="0.25">
      <c r="A115" s="13">
        <v>2111</v>
      </c>
      <c r="B115" s="12" t="s">
        <v>58</v>
      </c>
      <c r="C115" s="60"/>
      <c r="D115" s="56"/>
      <c r="E115" s="56">
        <v>0</v>
      </c>
      <c r="F115" s="28" t="e">
        <f>E115/D115*100</f>
        <v>#DIV/0!</v>
      </c>
      <c r="G115" s="2"/>
      <c r="H115" s="2"/>
    </row>
    <row r="116" spans="1:8" s="8" customFormat="1" hidden="1" x14ac:dyDescent="0.25">
      <c r="A116" s="13">
        <v>2120</v>
      </c>
      <c r="B116" s="12" t="s">
        <v>59</v>
      </c>
      <c r="C116" s="60"/>
      <c r="D116" s="56"/>
      <c r="E116" s="56">
        <v>0</v>
      </c>
      <c r="F116" s="28" t="e">
        <f t="shared" ref="F116:F119" si="23">E116/D116*100</f>
        <v>#DIV/0!</v>
      </c>
      <c r="G116" s="2"/>
      <c r="H116" s="2"/>
    </row>
    <row r="117" spans="1:8" s="8" customFormat="1" ht="63" hidden="1" x14ac:dyDescent="0.25">
      <c r="A117" s="36">
        <v>3230</v>
      </c>
      <c r="B117" s="34" t="s">
        <v>81</v>
      </c>
      <c r="C117" s="59">
        <f>C118</f>
        <v>0</v>
      </c>
      <c r="D117" s="58">
        <f>D118</f>
        <v>0</v>
      </c>
      <c r="E117" s="58">
        <f>E118</f>
        <v>0</v>
      </c>
      <c r="F117" s="29" t="e">
        <f>E117/D117*100</f>
        <v>#DIV/0!</v>
      </c>
      <c r="G117" s="2"/>
      <c r="H117" s="2"/>
    </row>
    <row r="118" spans="1:8" s="8" customFormat="1" hidden="1" x14ac:dyDescent="0.25">
      <c r="A118" s="13">
        <v>2230</v>
      </c>
      <c r="B118" s="12" t="s">
        <v>65</v>
      </c>
      <c r="C118" s="60"/>
      <c r="D118" s="56"/>
      <c r="E118" s="56">
        <v>0</v>
      </c>
      <c r="F118" s="29" t="e">
        <f>E118/D118*100</f>
        <v>#DIV/0!</v>
      </c>
      <c r="G118" s="2"/>
      <c r="H118" s="2"/>
    </row>
    <row r="119" spans="1:8" ht="31.5" x14ac:dyDescent="0.25">
      <c r="A119" s="33" t="s">
        <v>23</v>
      </c>
      <c r="B119" s="34" t="s">
        <v>24</v>
      </c>
      <c r="C119" s="54">
        <f>C120+C121</f>
        <v>1204862</v>
      </c>
      <c r="D119" s="54">
        <f t="shared" ref="D119:E119" si="24">D120+D121</f>
        <v>610000</v>
      </c>
      <c r="E119" s="54">
        <f t="shared" si="24"/>
        <v>205000</v>
      </c>
      <c r="F119" s="28">
        <f t="shared" si="23"/>
        <v>33.606557377049178</v>
      </c>
      <c r="G119" s="2"/>
      <c r="H119" s="2"/>
    </row>
    <row r="120" spans="1:8" s="8" customFormat="1" hidden="1" x14ac:dyDescent="0.25">
      <c r="A120" s="13">
        <v>2240</v>
      </c>
      <c r="B120" s="12" t="s">
        <v>61</v>
      </c>
      <c r="C120" s="55"/>
      <c r="D120" s="55"/>
      <c r="E120" s="55">
        <v>0</v>
      </c>
      <c r="F120" s="29" t="e">
        <f>E120/D120*100</f>
        <v>#DIV/0!</v>
      </c>
      <c r="G120" s="2"/>
      <c r="H120" s="2"/>
    </row>
    <row r="121" spans="1:8" s="8" customFormat="1" x14ac:dyDescent="0.25">
      <c r="A121" s="13">
        <v>2730</v>
      </c>
      <c r="B121" s="12" t="s">
        <v>68</v>
      </c>
      <c r="C121" s="55">
        <v>1204862</v>
      </c>
      <c r="D121" s="56">
        <v>610000</v>
      </c>
      <c r="E121" s="56">
        <v>205000</v>
      </c>
      <c r="F121" s="29">
        <f>E121/D121*100</f>
        <v>33.606557377049178</v>
      </c>
      <c r="G121" s="2"/>
      <c r="H121" s="2"/>
    </row>
    <row r="122" spans="1:8" s="8" customFormat="1" x14ac:dyDescent="0.25">
      <c r="A122" s="36" t="s">
        <v>77</v>
      </c>
      <c r="B122" s="34" t="s">
        <v>76</v>
      </c>
      <c r="C122" s="54">
        <f>C123</f>
        <v>90000</v>
      </c>
      <c r="D122" s="54">
        <f t="shared" ref="D122:E122" si="25">D123</f>
        <v>45000</v>
      </c>
      <c r="E122" s="54">
        <f t="shared" si="25"/>
        <v>36400</v>
      </c>
      <c r="F122" s="29">
        <v>0</v>
      </c>
      <c r="G122" s="2"/>
      <c r="H122" s="2"/>
    </row>
    <row r="123" spans="1:8" s="8" customFormat="1" ht="78.75" x14ac:dyDescent="0.25">
      <c r="A123" s="36">
        <v>3140</v>
      </c>
      <c r="B123" s="34" t="s">
        <v>79</v>
      </c>
      <c r="C123" s="54">
        <f>C124</f>
        <v>90000</v>
      </c>
      <c r="D123" s="54">
        <f t="shared" ref="D123:E123" si="26">D124</f>
        <v>45000</v>
      </c>
      <c r="E123" s="54">
        <f t="shared" si="26"/>
        <v>36400</v>
      </c>
      <c r="F123" s="29">
        <v>0</v>
      </c>
      <c r="G123" s="2"/>
      <c r="H123" s="2"/>
    </row>
    <row r="124" spans="1:8" s="8" customFormat="1" x14ac:dyDescent="0.25">
      <c r="A124" s="13">
        <v>2730</v>
      </c>
      <c r="B124" s="12" t="s">
        <v>68</v>
      </c>
      <c r="C124" s="55">
        <v>90000</v>
      </c>
      <c r="D124" s="56">
        <v>45000</v>
      </c>
      <c r="E124" s="56">
        <v>36400</v>
      </c>
      <c r="F124" s="29">
        <v>0</v>
      </c>
      <c r="G124" s="2"/>
      <c r="H124" s="2"/>
    </row>
    <row r="125" spans="1:8" x14ac:dyDescent="0.25">
      <c r="A125" s="73" t="s">
        <v>11</v>
      </c>
      <c r="B125" s="71" t="s">
        <v>25</v>
      </c>
      <c r="C125" s="74">
        <f>C127+C135+C138</f>
        <v>1041364</v>
      </c>
      <c r="D125" s="74">
        <f>D127+D135+D138</f>
        <v>513815</v>
      </c>
      <c r="E125" s="74">
        <f t="shared" ref="E125" si="27">E127+E135+E138</f>
        <v>379236.79000000004</v>
      </c>
      <c r="F125" s="72">
        <f>E125/D125*100</f>
        <v>73.8080418049298</v>
      </c>
      <c r="G125" s="2"/>
      <c r="H125" s="2"/>
    </row>
    <row r="126" spans="1:8" s="8" customFormat="1" x14ac:dyDescent="0.25">
      <c r="A126" s="73" t="s">
        <v>77</v>
      </c>
      <c r="B126" s="71" t="s">
        <v>76</v>
      </c>
      <c r="C126" s="74">
        <f>C125</f>
        <v>1041364</v>
      </c>
      <c r="D126" s="74">
        <f t="shared" ref="D126:E126" si="28">D125</f>
        <v>513815</v>
      </c>
      <c r="E126" s="74">
        <f t="shared" si="28"/>
        <v>379236.79000000004</v>
      </c>
      <c r="F126" s="72">
        <f>E126/D126*100</f>
        <v>73.8080418049298</v>
      </c>
      <c r="G126" s="2"/>
      <c r="H126" s="2"/>
    </row>
    <row r="127" spans="1:8" ht="47.25" x14ac:dyDescent="0.25">
      <c r="A127" s="33" t="s">
        <v>12</v>
      </c>
      <c r="B127" s="34" t="s">
        <v>26</v>
      </c>
      <c r="C127" s="54">
        <f>SUM(C128:C134)</f>
        <v>738763</v>
      </c>
      <c r="D127" s="54">
        <f>SUM(D128:D134)</f>
        <v>369482</v>
      </c>
      <c r="E127" s="54">
        <f>SUM(E128:E134)</f>
        <v>237764.61000000002</v>
      </c>
      <c r="F127" s="29">
        <f>E127/D127*100</f>
        <v>64.350796520534161</v>
      </c>
      <c r="G127" s="2"/>
      <c r="H127" s="2"/>
    </row>
    <row r="128" spans="1:8" s="8" customFormat="1" x14ac:dyDescent="0.25">
      <c r="A128" s="13">
        <v>2111</v>
      </c>
      <c r="B128" s="12" t="s">
        <v>58</v>
      </c>
      <c r="C128" s="55">
        <v>481276</v>
      </c>
      <c r="D128" s="56">
        <v>226848</v>
      </c>
      <c r="E128" s="56">
        <v>155927.76</v>
      </c>
      <c r="F128" s="29">
        <f>E128/D128*100</f>
        <v>68.736669487939068</v>
      </c>
      <c r="G128" s="2"/>
      <c r="H128" s="2"/>
    </row>
    <row r="129" spans="1:8" s="8" customFormat="1" x14ac:dyDescent="0.25">
      <c r="A129" s="13">
        <v>2120</v>
      </c>
      <c r="B129" s="12" t="s">
        <v>59</v>
      </c>
      <c r="C129" s="55">
        <v>153401</v>
      </c>
      <c r="D129" s="56">
        <v>73668</v>
      </c>
      <c r="E129" s="56">
        <v>48551.45</v>
      </c>
      <c r="F129" s="29">
        <f t="shared" ref="F129:F132" si="29">E129/D129*100</f>
        <v>65.905752837052717</v>
      </c>
      <c r="G129" s="2"/>
      <c r="H129" s="2"/>
    </row>
    <row r="130" spans="1:8" s="8" customFormat="1" x14ac:dyDescent="0.25">
      <c r="A130" s="13">
        <v>2210</v>
      </c>
      <c r="B130" s="12" t="s">
        <v>60</v>
      </c>
      <c r="C130" s="55">
        <v>5600</v>
      </c>
      <c r="D130" s="56">
        <v>5600</v>
      </c>
      <c r="E130" s="56">
        <v>0</v>
      </c>
      <c r="F130" s="29">
        <f t="shared" si="29"/>
        <v>0</v>
      </c>
      <c r="G130" s="2"/>
      <c r="H130" s="2"/>
    </row>
    <row r="131" spans="1:8" s="8" customFormat="1" x14ac:dyDescent="0.25">
      <c r="A131" s="13">
        <v>2240</v>
      </c>
      <c r="B131" s="12" t="s">
        <v>61</v>
      </c>
      <c r="C131" s="55">
        <v>6500</v>
      </c>
      <c r="D131" s="56">
        <v>3118</v>
      </c>
      <c r="E131" s="56">
        <v>1727.52</v>
      </c>
      <c r="F131" s="29">
        <f t="shared" si="29"/>
        <v>55.4047466324567</v>
      </c>
      <c r="G131" s="2"/>
      <c r="H131" s="2"/>
    </row>
    <row r="132" spans="1:8" s="8" customFormat="1" x14ac:dyDescent="0.25">
      <c r="A132" s="13">
        <v>2273</v>
      </c>
      <c r="B132" s="12" t="s">
        <v>62</v>
      </c>
      <c r="C132" s="55">
        <v>19340</v>
      </c>
      <c r="D132" s="56">
        <v>11508</v>
      </c>
      <c r="E132" s="56">
        <v>3179.01</v>
      </c>
      <c r="F132" s="29">
        <f t="shared" si="29"/>
        <v>27.624348279457774</v>
      </c>
      <c r="G132" s="2"/>
      <c r="H132" s="2"/>
    </row>
    <row r="133" spans="1:8" s="8" customFormat="1" x14ac:dyDescent="0.25">
      <c r="A133" s="13">
        <v>2274</v>
      </c>
      <c r="B133" s="12" t="s">
        <v>63</v>
      </c>
      <c r="C133" s="55">
        <v>72646</v>
      </c>
      <c r="D133" s="56">
        <v>48740</v>
      </c>
      <c r="E133" s="56">
        <v>28378.87</v>
      </c>
      <c r="F133" s="29">
        <f t="shared" ref="F133" si="30">E133/D133*100</f>
        <v>58.225010258514565</v>
      </c>
      <c r="G133" s="2"/>
      <c r="H133" s="2"/>
    </row>
    <row r="134" spans="1:8" s="8" customFormat="1" ht="47.25" hidden="1" x14ac:dyDescent="0.25">
      <c r="A134" s="13">
        <v>2282</v>
      </c>
      <c r="B134" s="12" t="s">
        <v>83</v>
      </c>
      <c r="C134" s="55">
        <v>0</v>
      </c>
      <c r="D134" s="56">
        <v>0</v>
      </c>
      <c r="E134" s="56">
        <v>0</v>
      </c>
      <c r="F134" s="29">
        <v>0</v>
      </c>
      <c r="G134" s="2"/>
      <c r="H134" s="2"/>
    </row>
    <row r="135" spans="1:8" s="8" customFormat="1" x14ac:dyDescent="0.25">
      <c r="A135" s="36">
        <v>4030</v>
      </c>
      <c r="B135" s="34" t="s">
        <v>71</v>
      </c>
      <c r="C135" s="54">
        <f>C136+C137+C140</f>
        <v>302601</v>
      </c>
      <c r="D135" s="54">
        <f>D136+D137+D140</f>
        <v>144333</v>
      </c>
      <c r="E135" s="54">
        <f>E136+E137+E140</f>
        <v>141472.18</v>
      </c>
      <c r="F135" s="40">
        <f>E135/D135*100</f>
        <v>98.017903043655991</v>
      </c>
      <c r="G135" s="2"/>
      <c r="H135" s="2"/>
    </row>
    <row r="136" spans="1:8" s="8" customFormat="1" x14ac:dyDescent="0.25">
      <c r="A136" s="13">
        <v>2111</v>
      </c>
      <c r="B136" s="12" t="s">
        <v>58</v>
      </c>
      <c r="C136" s="55">
        <v>232992</v>
      </c>
      <c r="D136" s="56">
        <v>110891</v>
      </c>
      <c r="E136" s="56">
        <v>110213.71</v>
      </c>
      <c r="F136" s="40">
        <f t="shared" ref="F136:F140" si="31">E136/D136*100</f>
        <v>99.389229062773353</v>
      </c>
      <c r="G136" s="2"/>
      <c r="H136" s="2"/>
    </row>
    <row r="137" spans="1:8" s="8" customFormat="1" x14ac:dyDescent="0.25">
      <c r="A137" s="13">
        <v>2120</v>
      </c>
      <c r="B137" s="12" t="s">
        <v>59</v>
      </c>
      <c r="C137" s="55">
        <v>69359</v>
      </c>
      <c r="D137" s="56">
        <v>33192</v>
      </c>
      <c r="E137" s="56">
        <v>31258.47</v>
      </c>
      <c r="F137" s="40">
        <f t="shared" si="31"/>
        <v>94.174710773680403</v>
      </c>
      <c r="G137" s="2"/>
      <c r="H137" s="2"/>
    </row>
    <row r="138" spans="1:8" s="8" customFormat="1" hidden="1" x14ac:dyDescent="0.25">
      <c r="A138" s="36">
        <v>4082</v>
      </c>
      <c r="B138" s="34" t="s">
        <v>80</v>
      </c>
      <c r="C138" s="54">
        <f>C139</f>
        <v>0</v>
      </c>
      <c r="D138" s="54">
        <f t="shared" ref="D138:E138" si="32">D139</f>
        <v>0</v>
      </c>
      <c r="E138" s="54">
        <f t="shared" si="32"/>
        <v>0</v>
      </c>
      <c r="F138" s="40" t="e">
        <f t="shared" si="31"/>
        <v>#DIV/0!</v>
      </c>
      <c r="G138" s="2"/>
      <c r="H138" s="2"/>
    </row>
    <row r="139" spans="1:8" s="8" customFormat="1" hidden="1" x14ac:dyDescent="0.25">
      <c r="A139" s="13">
        <v>2210</v>
      </c>
      <c r="B139" s="12" t="s">
        <v>60</v>
      </c>
      <c r="C139" s="55">
        <v>0</v>
      </c>
      <c r="D139" s="56">
        <v>0</v>
      </c>
      <c r="E139" s="56">
        <v>0</v>
      </c>
      <c r="F139" s="40" t="e">
        <f t="shared" si="31"/>
        <v>#DIV/0!</v>
      </c>
      <c r="G139" s="2"/>
      <c r="H139" s="2"/>
    </row>
    <row r="140" spans="1:8" s="8" customFormat="1" x14ac:dyDescent="0.25">
      <c r="A140" s="13">
        <v>2210</v>
      </c>
      <c r="B140" s="12" t="s">
        <v>60</v>
      </c>
      <c r="C140" s="55">
        <v>250</v>
      </c>
      <c r="D140" s="56">
        <v>250</v>
      </c>
      <c r="E140" s="56">
        <v>0</v>
      </c>
      <c r="F140" s="40">
        <f t="shared" si="31"/>
        <v>0</v>
      </c>
      <c r="G140" s="2"/>
      <c r="H140" s="2"/>
    </row>
    <row r="141" spans="1:8" x14ac:dyDescent="0.25">
      <c r="A141" s="10" t="s">
        <v>13</v>
      </c>
      <c r="B141" s="11" t="s">
        <v>14</v>
      </c>
      <c r="C141" s="53">
        <f>C142</f>
        <v>396604</v>
      </c>
      <c r="D141" s="53">
        <f t="shared" ref="D141:E141" si="33">D142</f>
        <v>206846</v>
      </c>
      <c r="E141" s="53">
        <f t="shared" si="33"/>
        <v>150792.04999999999</v>
      </c>
      <c r="F141" s="27">
        <f>E141/D141*100</f>
        <v>72.90063622211693</v>
      </c>
      <c r="G141" s="2"/>
      <c r="H141" s="2"/>
    </row>
    <row r="142" spans="1:8" s="8" customFormat="1" ht="31.5" x14ac:dyDescent="0.25">
      <c r="A142" s="10" t="s">
        <v>75</v>
      </c>
      <c r="B142" s="11" t="s">
        <v>74</v>
      </c>
      <c r="C142" s="53">
        <f>C143+C145</f>
        <v>396604</v>
      </c>
      <c r="D142" s="53">
        <f t="shared" ref="D142:E142" si="34">D143+D145</f>
        <v>206846</v>
      </c>
      <c r="E142" s="53">
        <f t="shared" si="34"/>
        <v>150792.04999999999</v>
      </c>
      <c r="F142" s="27">
        <f>E142/D142*100</f>
        <v>72.90063622211693</v>
      </c>
      <c r="G142" s="2"/>
      <c r="H142" s="2"/>
    </row>
    <row r="143" spans="1:8" s="8" customFormat="1" ht="31.5" x14ac:dyDescent="0.25">
      <c r="A143" s="65">
        <v>6013</v>
      </c>
      <c r="B143" s="64" t="s">
        <v>99</v>
      </c>
      <c r="C143" s="57">
        <f>C144</f>
        <v>200000</v>
      </c>
      <c r="D143" s="57">
        <f t="shared" ref="D143:E143" si="35">D144</f>
        <v>102576</v>
      </c>
      <c r="E143" s="57">
        <f t="shared" si="35"/>
        <v>68239.009999999995</v>
      </c>
      <c r="F143" s="40">
        <f>E143/D143*100</f>
        <v>66.525317813133668</v>
      </c>
      <c r="G143" s="2"/>
      <c r="H143" s="2"/>
    </row>
    <row r="144" spans="1:8" s="70" customFormat="1" ht="31.5" x14ac:dyDescent="0.25">
      <c r="A144" s="66">
        <v>2610</v>
      </c>
      <c r="B144" s="67" t="s">
        <v>100</v>
      </c>
      <c r="C144" s="68">
        <v>200000</v>
      </c>
      <c r="D144" s="68">
        <v>102576</v>
      </c>
      <c r="E144" s="68">
        <v>68239.009999999995</v>
      </c>
      <c r="F144" s="75">
        <f>E144/D144*100</f>
        <v>66.525317813133668</v>
      </c>
      <c r="G144" s="69"/>
      <c r="H144" s="69"/>
    </row>
    <row r="145" spans="1:8" x14ac:dyDescent="0.25">
      <c r="A145" s="33" t="s">
        <v>27</v>
      </c>
      <c r="B145" s="34" t="s">
        <v>28</v>
      </c>
      <c r="C145" s="54">
        <f>SUM(C146:C146)</f>
        <v>196604</v>
      </c>
      <c r="D145" s="54">
        <f>SUM(D146:D146)</f>
        <v>104270</v>
      </c>
      <c r="E145" s="54">
        <f>SUM(E146:E146)</f>
        <v>82553.039999999994</v>
      </c>
      <c r="F145" s="29">
        <f>E145/D145*100</f>
        <v>79.172379399635545</v>
      </c>
      <c r="G145" s="2"/>
      <c r="H145" s="2"/>
    </row>
    <row r="146" spans="1:8" s="8" customFormat="1" x14ac:dyDescent="0.25">
      <c r="A146" s="13">
        <v>2240</v>
      </c>
      <c r="B146" s="12" t="s">
        <v>61</v>
      </c>
      <c r="C146" s="55">
        <v>196604</v>
      </c>
      <c r="D146" s="56">
        <v>104270</v>
      </c>
      <c r="E146" s="56">
        <v>82553.039999999994</v>
      </c>
      <c r="F146" s="29">
        <f t="shared" ref="F146:F152" si="36">E146/D146*100</f>
        <v>79.172379399635545</v>
      </c>
      <c r="G146" s="2"/>
      <c r="H146" s="2"/>
    </row>
    <row r="147" spans="1:8" s="8" customFormat="1" ht="31.5" x14ac:dyDescent="0.25">
      <c r="A147" s="36" t="s">
        <v>75</v>
      </c>
      <c r="B147" s="34" t="s">
        <v>74</v>
      </c>
      <c r="C147" s="54">
        <f>C148</f>
        <v>205448</v>
      </c>
      <c r="D147" s="54">
        <f t="shared" ref="D147:E147" si="37">D148</f>
        <v>205448</v>
      </c>
      <c r="E147" s="55">
        <f t="shared" si="37"/>
        <v>33820</v>
      </c>
      <c r="F147" s="29">
        <f t="shared" si="36"/>
        <v>16.461586386822944</v>
      </c>
      <c r="G147" s="2"/>
      <c r="H147" s="2"/>
    </row>
    <row r="148" spans="1:8" s="8" customFormat="1" x14ac:dyDescent="0.25">
      <c r="A148" s="36">
        <v>7000</v>
      </c>
      <c r="B148" s="34" t="s">
        <v>30</v>
      </c>
      <c r="C148" s="54">
        <f>C149+C151</f>
        <v>205448</v>
      </c>
      <c r="D148" s="54">
        <f t="shared" ref="D148:E148" si="38">D149+D151</f>
        <v>205448</v>
      </c>
      <c r="E148" s="54">
        <f t="shared" si="38"/>
        <v>33820</v>
      </c>
      <c r="F148" s="29">
        <f t="shared" si="36"/>
        <v>16.461586386822944</v>
      </c>
      <c r="G148" s="2"/>
      <c r="H148" s="2"/>
    </row>
    <row r="149" spans="1:8" s="49" customFormat="1" x14ac:dyDescent="0.25">
      <c r="A149" s="36">
        <v>7130</v>
      </c>
      <c r="B149" s="34" t="s">
        <v>88</v>
      </c>
      <c r="C149" s="54">
        <f>C150</f>
        <v>200000</v>
      </c>
      <c r="D149" s="54">
        <f t="shared" ref="D149:E149" si="39">D150</f>
        <v>200000</v>
      </c>
      <c r="E149" s="54">
        <f t="shared" si="39"/>
        <v>33820</v>
      </c>
      <c r="F149" s="29">
        <v>0</v>
      </c>
      <c r="G149" s="48"/>
      <c r="H149" s="48"/>
    </row>
    <row r="150" spans="1:8" s="8" customFormat="1" ht="31.5" x14ac:dyDescent="0.25">
      <c r="A150" s="13">
        <v>2240</v>
      </c>
      <c r="B150" s="12" t="s">
        <v>89</v>
      </c>
      <c r="C150" s="55">
        <v>200000</v>
      </c>
      <c r="D150" s="56">
        <v>200000</v>
      </c>
      <c r="E150" s="56">
        <v>33820</v>
      </c>
      <c r="F150" s="29">
        <v>0</v>
      </c>
      <c r="G150" s="2"/>
      <c r="H150" s="2"/>
    </row>
    <row r="151" spans="1:8" s="49" customFormat="1" ht="31.5" x14ac:dyDescent="0.25">
      <c r="A151" s="36">
        <v>7693</v>
      </c>
      <c r="B151" s="34" t="s">
        <v>101</v>
      </c>
      <c r="C151" s="54">
        <f>C152</f>
        <v>5448</v>
      </c>
      <c r="D151" s="54">
        <f t="shared" ref="D151:E151" si="40">D152</f>
        <v>5448</v>
      </c>
      <c r="E151" s="54">
        <f t="shared" si="40"/>
        <v>0</v>
      </c>
      <c r="F151" s="29">
        <f t="shared" si="36"/>
        <v>0</v>
      </c>
      <c r="G151" s="48"/>
      <c r="H151" s="48"/>
    </row>
    <row r="152" spans="1:8" s="8" customFormat="1" x14ac:dyDescent="0.25">
      <c r="A152" s="13">
        <v>2800</v>
      </c>
      <c r="B152" s="12" t="s">
        <v>64</v>
      </c>
      <c r="C152" s="55">
        <v>5448</v>
      </c>
      <c r="D152" s="56">
        <v>5448</v>
      </c>
      <c r="E152" s="56">
        <v>0</v>
      </c>
      <c r="F152" s="29">
        <f t="shared" si="36"/>
        <v>0</v>
      </c>
      <c r="G152" s="2"/>
      <c r="H152" s="2"/>
    </row>
    <row r="153" spans="1:8" s="4" customFormat="1" x14ac:dyDescent="0.25">
      <c r="A153" s="10" t="s">
        <v>15</v>
      </c>
      <c r="B153" s="11" t="s">
        <v>31</v>
      </c>
      <c r="C153" s="53">
        <f>C155</f>
        <v>55000</v>
      </c>
      <c r="D153" s="53">
        <f>D155</f>
        <v>55000</v>
      </c>
      <c r="E153" s="53">
        <f t="shared" ref="E153:F153" si="41">E155</f>
        <v>0</v>
      </c>
      <c r="F153" s="27">
        <f t="shared" si="41"/>
        <v>0</v>
      </c>
      <c r="G153" s="2"/>
      <c r="H153" s="2"/>
    </row>
    <row r="154" spans="1:8" s="4" customFormat="1" ht="31.5" x14ac:dyDescent="0.25">
      <c r="A154" s="10" t="s">
        <v>75</v>
      </c>
      <c r="B154" s="11" t="s">
        <v>74</v>
      </c>
      <c r="C154" s="53">
        <f>C155</f>
        <v>55000</v>
      </c>
      <c r="D154" s="53">
        <f t="shared" ref="D154:E154" si="42">D155</f>
        <v>55000</v>
      </c>
      <c r="E154" s="53">
        <f t="shared" si="42"/>
        <v>0</v>
      </c>
      <c r="F154" s="27">
        <v>0</v>
      </c>
      <c r="G154" s="2"/>
      <c r="H154" s="2"/>
    </row>
    <row r="155" spans="1:8" ht="51.75" customHeight="1" x14ac:dyDescent="0.25">
      <c r="A155" s="41" t="s">
        <v>38</v>
      </c>
      <c r="B155" s="38" t="s">
        <v>39</v>
      </c>
      <c r="C155" s="59">
        <f>C156</f>
        <v>55000</v>
      </c>
      <c r="D155" s="61">
        <f>D156</f>
        <v>55000</v>
      </c>
      <c r="E155" s="61">
        <f>E156</f>
        <v>0</v>
      </c>
      <c r="F155" s="29">
        <f t="shared" ref="F155:F166" si="43">E155/D155*100</f>
        <v>0</v>
      </c>
      <c r="G155" s="2"/>
      <c r="H155" s="2"/>
    </row>
    <row r="156" spans="1:8" s="8" customFormat="1" ht="18.75" customHeight="1" x14ac:dyDescent="0.25">
      <c r="A156" s="13">
        <v>2210</v>
      </c>
      <c r="B156" s="12" t="s">
        <v>60</v>
      </c>
      <c r="C156" s="60">
        <v>55000</v>
      </c>
      <c r="D156" s="62">
        <v>55000</v>
      </c>
      <c r="E156" s="62">
        <v>0</v>
      </c>
      <c r="F156" s="28">
        <f t="shared" si="43"/>
        <v>0</v>
      </c>
      <c r="G156" s="2"/>
      <c r="H156" s="2"/>
    </row>
    <row r="157" spans="1:8" s="49" customFormat="1" ht="18.75" customHeight="1" x14ac:dyDescent="0.25">
      <c r="A157" s="36">
        <v>37</v>
      </c>
      <c r="B157" s="34" t="s">
        <v>78</v>
      </c>
      <c r="C157" s="59">
        <f>C158</f>
        <v>181880</v>
      </c>
      <c r="D157" s="59">
        <f t="shared" ref="D157:F157" si="44">D158</f>
        <v>181880</v>
      </c>
      <c r="E157" s="59">
        <f t="shared" si="44"/>
        <v>0</v>
      </c>
      <c r="F157" s="39">
        <f t="shared" si="44"/>
        <v>0</v>
      </c>
      <c r="G157" s="48"/>
      <c r="H157" s="48"/>
    </row>
    <row r="158" spans="1:8" s="49" customFormat="1" ht="18.75" customHeight="1" x14ac:dyDescent="0.25">
      <c r="A158" s="36">
        <v>8000</v>
      </c>
      <c r="B158" s="34" t="s">
        <v>31</v>
      </c>
      <c r="C158" s="59">
        <f>C159</f>
        <v>181880</v>
      </c>
      <c r="D158" s="59">
        <f t="shared" ref="D158:E158" si="45">D159</f>
        <v>181880</v>
      </c>
      <c r="E158" s="59">
        <f t="shared" si="45"/>
        <v>0</v>
      </c>
      <c r="F158" s="29">
        <v>0</v>
      </c>
      <c r="G158" s="48"/>
      <c r="H158" s="48"/>
    </row>
    <row r="159" spans="1:8" s="49" customFormat="1" ht="18.75" customHeight="1" x14ac:dyDescent="0.25">
      <c r="A159" s="36">
        <v>8710</v>
      </c>
      <c r="B159" s="34" t="s">
        <v>90</v>
      </c>
      <c r="C159" s="59">
        <f>C160</f>
        <v>181880</v>
      </c>
      <c r="D159" s="59">
        <f t="shared" ref="D159:F159" si="46">D160</f>
        <v>181880</v>
      </c>
      <c r="E159" s="59">
        <f t="shared" si="46"/>
        <v>0</v>
      </c>
      <c r="F159" s="39">
        <f t="shared" si="46"/>
        <v>0</v>
      </c>
      <c r="G159" s="48"/>
      <c r="H159" s="48"/>
    </row>
    <row r="160" spans="1:8" s="8" customFormat="1" ht="18.75" customHeight="1" x14ac:dyDescent="0.25">
      <c r="A160" s="13">
        <v>9000</v>
      </c>
      <c r="B160" s="12" t="s">
        <v>91</v>
      </c>
      <c r="C160" s="60">
        <v>181880</v>
      </c>
      <c r="D160" s="62">
        <v>181880</v>
      </c>
      <c r="E160" s="62">
        <v>0</v>
      </c>
      <c r="F160" s="28">
        <v>0</v>
      </c>
      <c r="G160" s="2"/>
      <c r="H160" s="2"/>
    </row>
    <row r="161" spans="1:8" x14ac:dyDescent="0.25">
      <c r="A161" s="10" t="s">
        <v>32</v>
      </c>
      <c r="B161" s="11" t="s">
        <v>33</v>
      </c>
      <c r="C161" s="53">
        <f>C162</f>
        <v>8029338</v>
      </c>
      <c r="D161" s="53">
        <f t="shared" ref="D161:E161" si="47">D162</f>
        <v>2105816</v>
      </c>
      <c r="E161" s="53">
        <f t="shared" si="47"/>
        <v>2105816</v>
      </c>
      <c r="F161" s="28">
        <f t="shared" si="43"/>
        <v>100</v>
      </c>
      <c r="G161" s="2"/>
      <c r="H161" s="2"/>
    </row>
    <row r="162" spans="1:8" ht="31.5" x14ac:dyDescent="0.25">
      <c r="A162" s="36" t="s">
        <v>75</v>
      </c>
      <c r="B162" s="34" t="s">
        <v>74</v>
      </c>
      <c r="C162" s="54">
        <f>C165+C167+C163</f>
        <v>8029338</v>
      </c>
      <c r="D162" s="54">
        <f t="shared" ref="D162:E162" si="48">D165+D167+D163</f>
        <v>2105816</v>
      </c>
      <c r="E162" s="54">
        <f t="shared" si="48"/>
        <v>2105816</v>
      </c>
      <c r="F162" s="35">
        <f t="shared" ref="F162:F164" si="49">F165</f>
        <v>100</v>
      </c>
      <c r="G162" s="2"/>
      <c r="H162" s="2"/>
    </row>
    <row r="163" spans="1:8" s="8" customFormat="1" ht="98.25" customHeight="1" x14ac:dyDescent="0.25">
      <c r="A163" s="36">
        <v>9730</v>
      </c>
      <c r="B163" s="34" t="s">
        <v>102</v>
      </c>
      <c r="C163" s="54">
        <f>C164</f>
        <v>4500000</v>
      </c>
      <c r="D163" s="54">
        <f t="shared" ref="D163:E163" si="50">D164</f>
        <v>50000</v>
      </c>
      <c r="E163" s="54">
        <f t="shared" si="50"/>
        <v>50000</v>
      </c>
      <c r="F163" s="35">
        <f t="shared" si="49"/>
        <v>100</v>
      </c>
      <c r="G163" s="2"/>
      <c r="H163" s="2"/>
    </row>
    <row r="164" spans="1:8" s="8" customFormat="1" ht="31.5" x14ac:dyDescent="0.25">
      <c r="A164" s="13">
        <v>2620</v>
      </c>
      <c r="B164" s="12" t="s">
        <v>69</v>
      </c>
      <c r="C164" s="55">
        <v>4500000</v>
      </c>
      <c r="D164" s="55">
        <v>50000</v>
      </c>
      <c r="E164" s="55">
        <v>50000</v>
      </c>
      <c r="F164" s="84">
        <f t="shared" si="49"/>
        <v>0</v>
      </c>
      <c r="G164" s="2"/>
      <c r="H164" s="2"/>
    </row>
    <row r="165" spans="1:8" ht="44.25" customHeight="1" x14ac:dyDescent="0.25">
      <c r="A165" s="36">
        <v>9770</v>
      </c>
      <c r="B165" s="34" t="s">
        <v>35</v>
      </c>
      <c r="C165" s="54">
        <f>C166</f>
        <v>3279338</v>
      </c>
      <c r="D165" s="61">
        <f>D166</f>
        <v>1805816</v>
      </c>
      <c r="E165" s="61">
        <f>E166</f>
        <v>1805816</v>
      </c>
      <c r="F165" s="29">
        <f t="shared" si="43"/>
        <v>100</v>
      </c>
      <c r="G165" s="2"/>
      <c r="H165" s="2"/>
    </row>
    <row r="166" spans="1:8" s="8" customFormat="1" ht="44.25" customHeight="1" x14ac:dyDescent="0.25">
      <c r="A166" s="13">
        <v>2620</v>
      </c>
      <c r="B166" s="12" t="s">
        <v>69</v>
      </c>
      <c r="C166" s="55">
        <v>3279338</v>
      </c>
      <c r="D166" s="62">
        <v>1805816</v>
      </c>
      <c r="E166" s="62">
        <v>1805816</v>
      </c>
      <c r="F166" s="28">
        <f t="shared" si="43"/>
        <v>100</v>
      </c>
      <c r="G166" s="2"/>
      <c r="H166" s="2"/>
    </row>
    <row r="167" spans="1:8" s="8" customFormat="1" ht="54" customHeight="1" x14ac:dyDescent="0.25">
      <c r="A167" s="36">
        <v>9800</v>
      </c>
      <c r="B167" s="50" t="s">
        <v>92</v>
      </c>
      <c r="C167" s="54">
        <f>C168</f>
        <v>250000</v>
      </c>
      <c r="D167" s="54">
        <f t="shared" ref="D167:E167" si="51">D168</f>
        <v>250000</v>
      </c>
      <c r="E167" s="54">
        <f t="shared" si="51"/>
        <v>250000</v>
      </c>
      <c r="F167" s="29">
        <v>0</v>
      </c>
      <c r="G167" s="2"/>
      <c r="H167" s="2"/>
    </row>
    <row r="168" spans="1:8" s="8" customFormat="1" ht="44.25" customHeight="1" x14ac:dyDescent="0.25">
      <c r="A168" s="13">
        <v>2620</v>
      </c>
      <c r="B168" s="12" t="s">
        <v>69</v>
      </c>
      <c r="C168" s="55">
        <v>250000</v>
      </c>
      <c r="D168" s="62">
        <v>250000</v>
      </c>
      <c r="E168" s="62">
        <v>250000</v>
      </c>
      <c r="F168" s="28">
        <v>0</v>
      </c>
      <c r="G168" s="2"/>
      <c r="H168" s="2"/>
    </row>
    <row r="169" spans="1:8" ht="15.75" customHeight="1" x14ac:dyDescent="0.25">
      <c r="A169" s="89" t="s">
        <v>17</v>
      </c>
      <c r="B169" s="90"/>
      <c r="C169" s="63">
        <f>C161+C153+C141+C125+C106+C50+C15+C148+C158</f>
        <v>50845998</v>
      </c>
      <c r="D169" s="63">
        <f>D161+D153+D141+D125+D106+D50+D15+D148+D158</f>
        <v>29339267</v>
      </c>
      <c r="E169" s="63">
        <f>E161+E153+E141+E125+E106+E50+E15+E148+E158</f>
        <v>25859812.77</v>
      </c>
      <c r="F169" s="52">
        <f>E169/D169*100</f>
        <v>88.140623179168045</v>
      </c>
      <c r="G169" s="2"/>
      <c r="H169" s="2"/>
    </row>
    <row r="170" spans="1:8" s="8" customFormat="1" x14ac:dyDescent="0.25">
      <c r="A170" s="9"/>
      <c r="B170" s="5"/>
      <c r="C170" s="5"/>
      <c r="D170" s="5"/>
      <c r="E170" s="5"/>
      <c r="F170" s="5"/>
    </row>
    <row r="171" spans="1:8" s="8" customFormat="1" x14ac:dyDescent="0.25">
      <c r="A171" s="9"/>
      <c r="B171" s="5"/>
      <c r="C171" s="5"/>
      <c r="D171" s="5"/>
      <c r="E171" s="5"/>
      <c r="F171" s="5"/>
    </row>
    <row r="172" spans="1:8" s="8" customFormat="1" x14ac:dyDescent="0.25">
      <c r="A172" s="9"/>
      <c r="B172" s="5"/>
      <c r="C172" s="5"/>
      <c r="D172" s="5"/>
      <c r="E172" s="5"/>
      <c r="F172" s="5"/>
    </row>
    <row r="173" spans="1:8" ht="18.75" x14ac:dyDescent="0.3">
      <c r="A173" s="86" t="s">
        <v>112</v>
      </c>
      <c r="B173" s="86"/>
      <c r="C173" s="30"/>
      <c r="D173" s="8"/>
      <c r="E173" s="19" t="s">
        <v>113</v>
      </c>
    </row>
    <row r="174" spans="1:8" ht="18.75" x14ac:dyDescent="0.3">
      <c r="A174" s="86"/>
      <c r="B174" s="86"/>
      <c r="D174" s="6"/>
      <c r="E174" s="6"/>
    </row>
  </sheetData>
  <mergeCells count="14">
    <mergeCell ref="A174:B174"/>
    <mergeCell ref="E2:F4"/>
    <mergeCell ref="A9:F9"/>
    <mergeCell ref="A169:B169"/>
    <mergeCell ref="A173:B173"/>
    <mergeCell ref="A7:F7"/>
    <mergeCell ref="A8:F8"/>
    <mergeCell ref="A10:F10"/>
    <mergeCell ref="E12:E13"/>
    <mergeCell ref="A12:A13"/>
    <mergeCell ref="F12:F13"/>
    <mergeCell ref="B12:B13"/>
    <mergeCell ref="D12:D13"/>
    <mergeCell ref="C12:C13"/>
  </mergeCells>
  <pageMargins left="0.31496062992125984" right="0.31496062992125984" top="0.19685039370078741" bottom="0.19685039370078741" header="0" footer="0"/>
  <pageSetup paperSize="9" scale="48" fitToWidth="2" fitToHeight="2" orientation="portrait" horizontalDpi="300" verticalDpi="300" r:id="rId1"/>
  <rowBreaks count="1" manualBreakCount="1">
    <brk id="9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4"/>
  <sheetViews>
    <sheetView topLeftCell="A47" zoomScale="91" zoomScaleNormal="91" workbookViewId="0">
      <selection activeCell="I14" sqref="I14"/>
    </sheetView>
  </sheetViews>
  <sheetFormatPr defaultColWidth="9.140625" defaultRowHeight="15.75" x14ac:dyDescent="0.25"/>
  <cols>
    <col min="1" max="1" width="10.7109375" style="9" customWidth="1"/>
    <col min="2" max="2" width="50.7109375" style="5" customWidth="1"/>
    <col min="3" max="3" width="23.28515625" style="5" customWidth="1"/>
    <col min="4" max="4" width="15.7109375" style="5" customWidth="1"/>
    <col min="5" max="5" width="21.28515625" style="5" customWidth="1"/>
    <col min="6" max="6" width="11.5703125" style="8" bestFit="1" customWidth="1"/>
    <col min="7" max="16384" width="9.140625" style="8"/>
  </cols>
  <sheetData>
    <row r="2" spans="1:7" hidden="1" x14ac:dyDescent="0.25"/>
    <row r="3" spans="1:7" ht="15.75" customHeight="1" x14ac:dyDescent="0.25">
      <c r="A3" s="26"/>
      <c r="B3" s="26"/>
      <c r="C3" s="26"/>
      <c r="D3" s="87" t="s">
        <v>115</v>
      </c>
      <c r="E3" s="87"/>
    </row>
    <row r="4" spans="1:7" ht="18.75" customHeight="1" x14ac:dyDescent="0.25">
      <c r="D4" s="87"/>
      <c r="E4" s="87"/>
    </row>
    <row r="5" spans="1:7" ht="44.25" customHeight="1" x14ac:dyDescent="0.25">
      <c r="D5" s="87"/>
      <c r="E5" s="87"/>
    </row>
    <row r="6" spans="1:7" ht="18.75" x14ac:dyDescent="0.3">
      <c r="E6" s="18"/>
    </row>
    <row r="7" spans="1:7" ht="18.75" x14ac:dyDescent="0.3">
      <c r="E7" s="18"/>
    </row>
    <row r="8" spans="1:7" ht="18.75" x14ac:dyDescent="0.3">
      <c r="A8" s="88" t="s">
        <v>72</v>
      </c>
      <c r="B8" s="88"/>
      <c r="C8" s="88"/>
      <c r="D8" s="88"/>
      <c r="E8" s="88"/>
    </row>
    <row r="9" spans="1:7" ht="18.75" x14ac:dyDescent="0.3">
      <c r="A9" s="88" t="s">
        <v>54</v>
      </c>
      <c r="B9" s="88"/>
      <c r="C9" s="88"/>
      <c r="D9" s="88"/>
      <c r="E9" s="88"/>
    </row>
    <row r="10" spans="1:7" ht="18.75" x14ac:dyDescent="0.3">
      <c r="A10" s="88" t="s">
        <v>111</v>
      </c>
      <c r="B10" s="88"/>
      <c r="C10" s="88"/>
      <c r="D10" s="88"/>
      <c r="E10" s="88"/>
    </row>
    <row r="11" spans="1:7" ht="18.75" x14ac:dyDescent="0.3">
      <c r="A11" s="91" t="s">
        <v>94</v>
      </c>
      <c r="B11" s="91"/>
      <c r="C11" s="91"/>
      <c r="D11" s="91"/>
      <c r="E11" s="91"/>
    </row>
    <row r="12" spans="1:7" ht="18.75" x14ac:dyDescent="0.3">
      <c r="A12" s="31"/>
      <c r="B12" s="31"/>
      <c r="C12" s="31"/>
      <c r="D12" s="31"/>
      <c r="E12" s="83" t="s">
        <v>109</v>
      </c>
    </row>
    <row r="13" spans="1:7" ht="15" customHeight="1" x14ac:dyDescent="0.25">
      <c r="A13" s="92" t="s">
        <v>0</v>
      </c>
      <c r="B13" s="92" t="s">
        <v>1</v>
      </c>
      <c r="C13" s="92" t="s">
        <v>55</v>
      </c>
      <c r="D13" s="92" t="s">
        <v>57</v>
      </c>
      <c r="E13" s="92" t="s">
        <v>95</v>
      </c>
    </row>
    <row r="14" spans="1:7" s="1" customFormat="1" ht="65.25" customHeight="1" x14ac:dyDescent="0.25">
      <c r="A14" s="92"/>
      <c r="B14" s="92"/>
      <c r="C14" s="92"/>
      <c r="D14" s="92"/>
      <c r="E14" s="92"/>
    </row>
    <row r="15" spans="1:7" x14ac:dyDescent="0.25">
      <c r="A15" s="22"/>
      <c r="B15" s="22" t="s">
        <v>19</v>
      </c>
      <c r="C15" s="22"/>
      <c r="D15" s="22"/>
      <c r="E15" s="21"/>
      <c r="F15" s="2"/>
      <c r="G15" s="2"/>
    </row>
    <row r="16" spans="1:7" x14ac:dyDescent="0.25">
      <c r="A16" s="10" t="s">
        <v>2</v>
      </c>
      <c r="B16" s="11" t="s">
        <v>3</v>
      </c>
      <c r="C16" s="53">
        <f>C18+C23</f>
        <v>162310</v>
      </c>
      <c r="D16" s="53">
        <f>D18+D23</f>
        <v>108005.98</v>
      </c>
      <c r="E16" s="27">
        <f>D16/C16*100</f>
        <v>66.543022611052919</v>
      </c>
      <c r="F16" s="2"/>
      <c r="G16" s="2"/>
    </row>
    <row r="17" spans="1:7" ht="31.5" x14ac:dyDescent="0.25">
      <c r="A17" s="10" t="s">
        <v>75</v>
      </c>
      <c r="B17" s="11" t="s">
        <v>74</v>
      </c>
      <c r="C17" s="53">
        <f>C18</f>
        <v>151810</v>
      </c>
      <c r="D17" s="53">
        <f>D18</f>
        <v>97505.98</v>
      </c>
      <c r="E17" s="27">
        <f t="shared" ref="E17:E52" si="0">D17/C17*100</f>
        <v>64.228957249193058</v>
      </c>
      <c r="F17" s="2"/>
      <c r="G17" s="2"/>
    </row>
    <row r="18" spans="1:7" ht="91.5" customHeight="1" x14ac:dyDescent="0.25">
      <c r="A18" s="33" t="s">
        <v>21</v>
      </c>
      <c r="B18" s="34" t="s">
        <v>4</v>
      </c>
      <c r="C18" s="57">
        <f>C19+C20+C21</f>
        <v>151810</v>
      </c>
      <c r="D18" s="57">
        <f>D19+D20+D21</f>
        <v>97505.98</v>
      </c>
      <c r="E18" s="27">
        <f t="shared" si="0"/>
        <v>64.228957249193058</v>
      </c>
      <c r="F18" s="2"/>
      <c r="G18" s="2"/>
    </row>
    <row r="19" spans="1:7" x14ac:dyDescent="0.25">
      <c r="A19" s="13">
        <v>2210</v>
      </c>
      <c r="B19" s="12" t="s">
        <v>60</v>
      </c>
      <c r="C19" s="68">
        <v>41170</v>
      </c>
      <c r="D19" s="68">
        <v>0</v>
      </c>
      <c r="E19" s="27">
        <f t="shared" si="0"/>
        <v>0</v>
      </c>
      <c r="F19" s="2"/>
      <c r="G19" s="2"/>
    </row>
    <row r="20" spans="1:7" x14ac:dyDescent="0.25">
      <c r="A20" s="13">
        <v>2240</v>
      </c>
      <c r="B20" s="12" t="s">
        <v>61</v>
      </c>
      <c r="C20" s="68">
        <v>6000</v>
      </c>
      <c r="D20" s="76">
        <v>2505.98</v>
      </c>
      <c r="E20" s="27">
        <f t="shared" si="0"/>
        <v>41.766333333333336</v>
      </c>
      <c r="F20" s="2"/>
      <c r="G20" s="2"/>
    </row>
    <row r="21" spans="1:7" ht="31.5" x14ac:dyDescent="0.25">
      <c r="A21" s="13">
        <v>3110</v>
      </c>
      <c r="B21" s="12" t="s">
        <v>85</v>
      </c>
      <c r="C21" s="68">
        <v>104640</v>
      </c>
      <c r="D21" s="76">
        <v>95000</v>
      </c>
      <c r="E21" s="27">
        <f t="shared" si="0"/>
        <v>90.787461773700301</v>
      </c>
      <c r="F21" s="2"/>
      <c r="G21" s="2"/>
    </row>
    <row r="22" spans="1:7" s="49" customFormat="1" ht="31.5" x14ac:dyDescent="0.25">
      <c r="A22" s="36" t="s">
        <v>104</v>
      </c>
      <c r="B22" s="34" t="s">
        <v>103</v>
      </c>
      <c r="C22" s="57">
        <f>C23</f>
        <v>10500</v>
      </c>
      <c r="D22" s="57">
        <f>D23</f>
        <v>10500</v>
      </c>
      <c r="E22" s="27">
        <f t="shared" si="0"/>
        <v>100</v>
      </c>
      <c r="F22" s="48"/>
      <c r="G22" s="48"/>
    </row>
    <row r="23" spans="1:7" ht="47.25" x14ac:dyDescent="0.25">
      <c r="A23" s="36" t="s">
        <v>46</v>
      </c>
      <c r="B23" s="34" t="s">
        <v>47</v>
      </c>
      <c r="C23" s="68">
        <f>C24</f>
        <v>10500</v>
      </c>
      <c r="D23" s="68">
        <f>D24</f>
        <v>10500</v>
      </c>
      <c r="E23" s="27">
        <f t="shared" si="0"/>
        <v>100</v>
      </c>
      <c r="F23" s="2"/>
      <c r="G23" s="2"/>
    </row>
    <row r="24" spans="1:7" ht="31.5" x14ac:dyDescent="0.25">
      <c r="A24" s="13">
        <v>3110</v>
      </c>
      <c r="B24" s="12" t="s">
        <v>85</v>
      </c>
      <c r="C24" s="68">
        <v>10500</v>
      </c>
      <c r="D24" s="76">
        <v>10500</v>
      </c>
      <c r="E24" s="27">
        <f t="shared" si="0"/>
        <v>100</v>
      </c>
      <c r="F24" s="2"/>
      <c r="G24" s="2"/>
    </row>
    <row r="25" spans="1:7" x14ac:dyDescent="0.25">
      <c r="A25" s="10" t="s">
        <v>5</v>
      </c>
      <c r="B25" s="11" t="s">
        <v>6</v>
      </c>
      <c r="C25" s="53">
        <f>C27+C32+C37+C39+C41+C35</f>
        <v>766626</v>
      </c>
      <c r="D25" s="53">
        <f>D27+D32+D37+D39+D41+D35</f>
        <v>327839.49</v>
      </c>
      <c r="E25" s="27">
        <f t="shared" si="0"/>
        <v>42.763940956868147</v>
      </c>
      <c r="F25" s="2"/>
      <c r="G25" s="2"/>
    </row>
    <row r="26" spans="1:7" x14ac:dyDescent="0.25">
      <c r="A26" s="10" t="s">
        <v>77</v>
      </c>
      <c r="B26" s="34" t="s">
        <v>76</v>
      </c>
      <c r="C26" s="53">
        <f>C27+C32+C37+C39+C41+C35</f>
        <v>766626</v>
      </c>
      <c r="D26" s="53">
        <f>D27+D32+D37+D39+D41+D35</f>
        <v>327839.49</v>
      </c>
      <c r="E26" s="27">
        <f t="shared" si="0"/>
        <v>42.763940956868147</v>
      </c>
      <c r="F26" s="2"/>
      <c r="G26" s="2"/>
    </row>
    <row r="27" spans="1:7" hidden="1" x14ac:dyDescent="0.25">
      <c r="A27" s="33" t="s">
        <v>7</v>
      </c>
      <c r="B27" s="34" t="s">
        <v>22</v>
      </c>
      <c r="C27" s="57">
        <f>C29+C28+C30+C31</f>
        <v>0</v>
      </c>
      <c r="D27" s="57">
        <f>D29+D28+D30+D31</f>
        <v>0</v>
      </c>
      <c r="E27" s="47" t="e">
        <f>D27/C27*100</f>
        <v>#DIV/0!</v>
      </c>
      <c r="F27" s="2"/>
      <c r="G27" s="2"/>
    </row>
    <row r="28" spans="1:7" hidden="1" x14ac:dyDescent="0.25">
      <c r="A28" s="13">
        <v>2210</v>
      </c>
      <c r="B28" s="12" t="s">
        <v>60</v>
      </c>
      <c r="C28" s="68">
        <v>0</v>
      </c>
      <c r="D28" s="68">
        <v>0</v>
      </c>
      <c r="E28" s="27" t="e">
        <f t="shared" si="0"/>
        <v>#DIV/0!</v>
      </c>
      <c r="F28" s="2"/>
      <c r="G28" s="2"/>
    </row>
    <row r="29" spans="1:7" hidden="1" x14ac:dyDescent="0.25">
      <c r="A29" s="13">
        <v>2230</v>
      </c>
      <c r="B29" s="12" t="s">
        <v>65</v>
      </c>
      <c r="C29" s="68">
        <v>0</v>
      </c>
      <c r="D29" s="76">
        <v>0</v>
      </c>
      <c r="E29" s="27" t="e">
        <f t="shared" si="0"/>
        <v>#DIV/0!</v>
      </c>
      <c r="F29" s="2"/>
      <c r="G29" s="2"/>
    </row>
    <row r="30" spans="1:7" ht="31.5" hidden="1" x14ac:dyDescent="0.25">
      <c r="A30" s="13">
        <v>2275</v>
      </c>
      <c r="B30" s="12" t="s">
        <v>82</v>
      </c>
      <c r="C30" s="68">
        <v>0</v>
      </c>
      <c r="D30" s="76">
        <v>0</v>
      </c>
      <c r="E30" s="27" t="e">
        <f t="shared" si="0"/>
        <v>#DIV/0!</v>
      </c>
      <c r="F30" s="2"/>
      <c r="G30" s="2"/>
    </row>
    <row r="31" spans="1:7" ht="31.5" hidden="1" x14ac:dyDescent="0.25">
      <c r="A31" s="13">
        <v>3110</v>
      </c>
      <c r="B31" s="12" t="s">
        <v>85</v>
      </c>
      <c r="C31" s="68">
        <v>0</v>
      </c>
      <c r="D31" s="76">
        <v>0</v>
      </c>
      <c r="E31" s="27" t="e">
        <f t="shared" si="0"/>
        <v>#DIV/0!</v>
      </c>
      <c r="F31" s="2"/>
      <c r="G31" s="2"/>
    </row>
    <row r="32" spans="1:7" ht="35.25" customHeight="1" x14ac:dyDescent="0.25">
      <c r="A32" s="33" t="s">
        <v>50</v>
      </c>
      <c r="B32" s="34" t="s">
        <v>53</v>
      </c>
      <c r="C32" s="54">
        <f>C33+C34</f>
        <v>155148</v>
      </c>
      <c r="D32" s="54">
        <f>D33+D34</f>
        <v>65350</v>
      </c>
      <c r="E32" s="27">
        <f t="shared" si="0"/>
        <v>42.121071493026015</v>
      </c>
      <c r="F32" s="2"/>
      <c r="G32" s="2"/>
    </row>
    <row r="33" spans="1:7" ht="35.25" customHeight="1" x14ac:dyDescent="0.25">
      <c r="A33" s="13">
        <v>2210</v>
      </c>
      <c r="B33" s="12" t="s">
        <v>60</v>
      </c>
      <c r="C33" s="68">
        <v>135148</v>
      </c>
      <c r="D33" s="76">
        <v>45350</v>
      </c>
      <c r="E33" s="27">
        <f t="shared" si="0"/>
        <v>33.555805487317606</v>
      </c>
      <c r="F33" s="2"/>
      <c r="G33" s="2"/>
    </row>
    <row r="34" spans="1:7" ht="35.25" customHeight="1" x14ac:dyDescent="0.25">
      <c r="A34" s="13">
        <v>3110</v>
      </c>
      <c r="B34" s="12" t="s">
        <v>85</v>
      </c>
      <c r="C34" s="68">
        <v>20000</v>
      </c>
      <c r="D34" s="76">
        <v>20000</v>
      </c>
      <c r="E34" s="27">
        <f t="shared" si="0"/>
        <v>100</v>
      </c>
      <c r="F34" s="2"/>
      <c r="G34" s="2"/>
    </row>
    <row r="35" spans="1:7" s="49" customFormat="1" ht="35.25" customHeight="1" x14ac:dyDescent="0.25">
      <c r="A35" s="36">
        <v>1141</v>
      </c>
      <c r="B35" s="34" t="s">
        <v>45</v>
      </c>
      <c r="C35" s="57">
        <f>C36</f>
        <v>12000</v>
      </c>
      <c r="D35" s="57">
        <f>D36</f>
        <v>12000</v>
      </c>
      <c r="E35" s="27">
        <f t="shared" si="0"/>
        <v>100</v>
      </c>
      <c r="F35" s="48"/>
      <c r="G35" s="48"/>
    </row>
    <row r="36" spans="1:7" ht="35.25" customHeight="1" x14ac:dyDescent="0.25">
      <c r="A36" s="13">
        <v>3110</v>
      </c>
      <c r="B36" s="12" t="s">
        <v>85</v>
      </c>
      <c r="C36" s="68">
        <v>12000</v>
      </c>
      <c r="D36" s="76">
        <v>12000</v>
      </c>
      <c r="E36" s="27">
        <f t="shared" si="0"/>
        <v>100</v>
      </c>
      <c r="F36" s="2"/>
      <c r="G36" s="2"/>
    </row>
    <row r="37" spans="1:7" s="49" customFormat="1" ht="98.25" customHeight="1" x14ac:dyDescent="0.25">
      <c r="A37" s="36">
        <v>1183</v>
      </c>
      <c r="B37" s="51" t="s">
        <v>105</v>
      </c>
      <c r="C37" s="57">
        <f>C38</f>
        <v>28178</v>
      </c>
      <c r="D37" s="57">
        <f>D38</f>
        <v>0</v>
      </c>
      <c r="E37" s="27">
        <f t="shared" si="0"/>
        <v>0</v>
      </c>
      <c r="F37" s="48"/>
      <c r="G37" s="48"/>
    </row>
    <row r="38" spans="1:7" ht="35.25" customHeight="1" x14ac:dyDescent="0.25">
      <c r="A38" s="13">
        <v>3110</v>
      </c>
      <c r="B38" s="12" t="s">
        <v>85</v>
      </c>
      <c r="C38" s="68">
        <v>28178</v>
      </c>
      <c r="D38" s="76">
        <v>0</v>
      </c>
      <c r="E38" s="27">
        <f t="shared" si="0"/>
        <v>0</v>
      </c>
      <c r="F38" s="2"/>
      <c r="G38" s="2"/>
    </row>
    <row r="39" spans="1:7" ht="95.25" customHeight="1" x14ac:dyDescent="0.25">
      <c r="A39" s="36">
        <v>1184</v>
      </c>
      <c r="B39" s="34" t="s">
        <v>106</v>
      </c>
      <c r="C39" s="57">
        <f>C40</f>
        <v>253600</v>
      </c>
      <c r="D39" s="57">
        <f>D40</f>
        <v>0</v>
      </c>
      <c r="E39" s="27">
        <f t="shared" si="0"/>
        <v>0</v>
      </c>
      <c r="F39" s="2"/>
      <c r="G39" s="2"/>
    </row>
    <row r="40" spans="1:7" ht="35.25" customHeight="1" x14ac:dyDescent="0.25">
      <c r="A40" s="13">
        <v>3110</v>
      </c>
      <c r="B40" s="12" t="s">
        <v>85</v>
      </c>
      <c r="C40" s="68">
        <v>253600</v>
      </c>
      <c r="D40" s="76">
        <v>0</v>
      </c>
      <c r="E40" s="27">
        <f t="shared" si="0"/>
        <v>0</v>
      </c>
      <c r="F40" s="2"/>
      <c r="G40" s="2"/>
    </row>
    <row r="41" spans="1:7" s="49" customFormat="1" ht="61.5" customHeight="1" x14ac:dyDescent="0.25">
      <c r="A41" s="36">
        <v>1403</v>
      </c>
      <c r="B41" s="34" t="s">
        <v>107</v>
      </c>
      <c r="C41" s="57">
        <f>C42</f>
        <v>317700</v>
      </c>
      <c r="D41" s="57">
        <f>D42</f>
        <v>250489.49</v>
      </c>
      <c r="E41" s="27">
        <f t="shared" si="0"/>
        <v>78.844661630468991</v>
      </c>
      <c r="F41" s="48"/>
      <c r="G41" s="48"/>
    </row>
    <row r="42" spans="1:7" ht="35.25" customHeight="1" x14ac:dyDescent="0.25">
      <c r="A42" s="13">
        <v>2230</v>
      </c>
      <c r="B42" s="12" t="s">
        <v>65</v>
      </c>
      <c r="C42" s="68">
        <v>317700</v>
      </c>
      <c r="D42" s="76">
        <v>250489.49</v>
      </c>
      <c r="E42" s="27">
        <f t="shared" si="0"/>
        <v>78.844661630468991</v>
      </c>
      <c r="F42" s="2"/>
      <c r="G42" s="2"/>
    </row>
    <row r="43" spans="1:7" ht="35.25" hidden="1" customHeight="1" x14ac:dyDescent="0.25">
      <c r="A43" s="10" t="s">
        <v>29</v>
      </c>
      <c r="B43" s="11" t="s">
        <v>30</v>
      </c>
      <c r="C43" s="53">
        <f>C45</f>
        <v>0</v>
      </c>
      <c r="D43" s="53">
        <f t="shared" ref="D43" si="1">D45</f>
        <v>0</v>
      </c>
      <c r="E43" s="27" t="e">
        <f t="shared" si="0"/>
        <v>#DIV/0!</v>
      </c>
      <c r="F43" s="2"/>
      <c r="G43" s="2"/>
    </row>
    <row r="44" spans="1:7" ht="35.25" hidden="1" customHeight="1" x14ac:dyDescent="0.25">
      <c r="A44" s="10" t="s">
        <v>75</v>
      </c>
      <c r="B44" s="11" t="s">
        <v>74</v>
      </c>
      <c r="C44" s="53">
        <f>C45</f>
        <v>0</v>
      </c>
      <c r="D44" s="53">
        <f>D45</f>
        <v>0</v>
      </c>
      <c r="E44" s="27" t="e">
        <f t="shared" si="0"/>
        <v>#DIV/0!</v>
      </c>
      <c r="F44" s="2"/>
      <c r="G44" s="2"/>
    </row>
    <row r="45" spans="1:7" ht="31.5" hidden="1" x14ac:dyDescent="0.25">
      <c r="A45" s="44">
        <v>7670</v>
      </c>
      <c r="B45" s="43" t="s">
        <v>42</v>
      </c>
      <c r="C45" s="77">
        <f>C46</f>
        <v>0</v>
      </c>
      <c r="D45" s="77">
        <f>D46</f>
        <v>0</v>
      </c>
      <c r="E45" s="27" t="e">
        <f t="shared" si="0"/>
        <v>#DIV/0!</v>
      </c>
      <c r="F45" s="2"/>
      <c r="G45" s="2"/>
    </row>
    <row r="46" spans="1:7" ht="31.5" hidden="1" x14ac:dyDescent="0.25">
      <c r="A46" s="20">
        <v>3210</v>
      </c>
      <c r="B46" s="16" t="s">
        <v>70</v>
      </c>
      <c r="C46" s="78">
        <v>0</v>
      </c>
      <c r="D46" s="78">
        <v>0</v>
      </c>
      <c r="E46" s="27" t="e">
        <f t="shared" si="0"/>
        <v>#DIV/0!</v>
      </c>
      <c r="F46" s="2"/>
      <c r="G46" s="2"/>
    </row>
    <row r="47" spans="1:7" x14ac:dyDescent="0.25">
      <c r="A47" s="17" t="s">
        <v>15</v>
      </c>
      <c r="B47" s="7" t="s">
        <v>31</v>
      </c>
      <c r="C47" s="80">
        <f>C48</f>
        <v>22200</v>
      </c>
      <c r="D47" s="80">
        <f>D48</f>
        <v>0</v>
      </c>
      <c r="E47" s="27">
        <f t="shared" si="0"/>
        <v>0</v>
      </c>
      <c r="F47" s="2"/>
      <c r="G47" s="2"/>
    </row>
    <row r="48" spans="1:7" ht="31.5" x14ac:dyDescent="0.25">
      <c r="A48" s="17" t="s">
        <v>75</v>
      </c>
      <c r="B48" s="7" t="s">
        <v>74</v>
      </c>
      <c r="C48" s="80">
        <f>C49</f>
        <v>22200</v>
      </c>
      <c r="D48" s="80">
        <f>D49</f>
        <v>0</v>
      </c>
      <c r="E48" s="27">
        <f t="shared" si="0"/>
        <v>0</v>
      </c>
      <c r="F48" s="2"/>
      <c r="G48" s="2"/>
    </row>
    <row r="49" spans="1:7" ht="31.5" x14ac:dyDescent="0.25">
      <c r="A49" s="42" t="s">
        <v>36</v>
      </c>
      <c r="B49" s="43" t="s">
        <v>37</v>
      </c>
      <c r="C49" s="77">
        <f>C52</f>
        <v>22200</v>
      </c>
      <c r="D49" s="77">
        <f>D52</f>
        <v>0</v>
      </c>
      <c r="E49" s="27">
        <f t="shared" si="0"/>
        <v>0</v>
      </c>
      <c r="F49" s="2"/>
      <c r="G49" s="2"/>
    </row>
    <row r="50" spans="1:7" hidden="1" x14ac:dyDescent="0.25">
      <c r="A50" s="14">
        <v>9000</v>
      </c>
      <c r="B50" s="11" t="s">
        <v>33</v>
      </c>
      <c r="C50" s="53"/>
      <c r="D50" s="53">
        <f>D51</f>
        <v>0</v>
      </c>
      <c r="E50" s="27" t="e">
        <f t="shared" si="0"/>
        <v>#DIV/0!</v>
      </c>
      <c r="F50" s="2"/>
      <c r="G50" s="2"/>
    </row>
    <row r="51" spans="1:7" hidden="1" x14ac:dyDescent="0.25">
      <c r="A51" s="15" t="s">
        <v>34</v>
      </c>
      <c r="B51" s="16" t="s">
        <v>35</v>
      </c>
      <c r="C51" s="81"/>
      <c r="D51" s="81">
        <v>0</v>
      </c>
      <c r="E51" s="27" t="e">
        <f t="shared" si="0"/>
        <v>#DIV/0!</v>
      </c>
      <c r="F51" s="2"/>
      <c r="G51" s="2"/>
    </row>
    <row r="52" spans="1:7" x14ac:dyDescent="0.25">
      <c r="A52" s="13">
        <v>2240</v>
      </c>
      <c r="B52" s="12" t="s">
        <v>61</v>
      </c>
      <c r="C52" s="78">
        <v>22200</v>
      </c>
      <c r="D52" s="78">
        <v>0</v>
      </c>
      <c r="E52" s="27">
        <f t="shared" si="0"/>
        <v>0</v>
      </c>
      <c r="F52" s="2"/>
      <c r="G52" s="2"/>
    </row>
    <row r="53" spans="1:7" x14ac:dyDescent="0.25">
      <c r="A53" s="36">
        <v>9000</v>
      </c>
      <c r="B53" s="34" t="s">
        <v>33</v>
      </c>
      <c r="C53" s="79">
        <f>C54</f>
        <v>246140</v>
      </c>
      <c r="D53" s="79">
        <f>D54</f>
        <v>246140</v>
      </c>
      <c r="E53" s="27">
        <v>0</v>
      </c>
      <c r="F53" s="2"/>
      <c r="G53" s="2"/>
    </row>
    <row r="54" spans="1:7" x14ac:dyDescent="0.25">
      <c r="A54" s="13" t="s">
        <v>75</v>
      </c>
      <c r="B54" s="12" t="s">
        <v>74</v>
      </c>
      <c r="C54" s="79">
        <f>C55+C57</f>
        <v>246140</v>
      </c>
      <c r="D54" s="79">
        <f>D55+D57</f>
        <v>246140</v>
      </c>
      <c r="E54" s="27">
        <v>0</v>
      </c>
      <c r="F54" s="2"/>
      <c r="G54" s="2"/>
    </row>
    <row r="55" spans="1:7" x14ac:dyDescent="0.25">
      <c r="A55" s="36">
        <v>9770</v>
      </c>
      <c r="B55" s="34" t="s">
        <v>35</v>
      </c>
      <c r="C55" s="79">
        <f>C56</f>
        <v>196140</v>
      </c>
      <c r="D55" s="79">
        <f>D56</f>
        <v>196140</v>
      </c>
      <c r="E55" s="27">
        <f>D55/C55*100</f>
        <v>100</v>
      </c>
      <c r="F55" s="2"/>
      <c r="G55" s="2"/>
    </row>
    <row r="56" spans="1:7" ht="31.5" x14ac:dyDescent="0.25">
      <c r="A56" s="13">
        <v>3220</v>
      </c>
      <c r="B56" s="12" t="s">
        <v>97</v>
      </c>
      <c r="C56" s="78">
        <v>196140</v>
      </c>
      <c r="D56" s="78">
        <v>196140</v>
      </c>
      <c r="E56" s="27">
        <f t="shared" ref="E56:E58" si="2">D56/C56*100</f>
        <v>100</v>
      </c>
      <c r="F56" s="2"/>
      <c r="G56" s="2"/>
    </row>
    <row r="57" spans="1:7" ht="47.25" x14ac:dyDescent="0.25">
      <c r="A57" s="36">
        <v>9800</v>
      </c>
      <c r="B57" s="34" t="s">
        <v>92</v>
      </c>
      <c r="C57" s="79">
        <f>C58</f>
        <v>50000</v>
      </c>
      <c r="D57" s="78">
        <f>D58</f>
        <v>50000</v>
      </c>
      <c r="E57" s="27">
        <f t="shared" si="2"/>
        <v>100</v>
      </c>
      <c r="F57" s="2"/>
      <c r="G57" s="2"/>
    </row>
    <row r="58" spans="1:7" ht="31.5" x14ac:dyDescent="0.25">
      <c r="A58" s="13">
        <v>3220</v>
      </c>
      <c r="B58" s="12" t="s">
        <v>97</v>
      </c>
      <c r="C58" s="78">
        <v>50000</v>
      </c>
      <c r="D58" s="78">
        <v>50000</v>
      </c>
      <c r="E58" s="27">
        <f t="shared" si="2"/>
        <v>100</v>
      </c>
      <c r="F58" s="2"/>
      <c r="G58" s="2"/>
    </row>
    <row r="59" spans="1:7" x14ac:dyDescent="0.25">
      <c r="A59" s="24" t="s">
        <v>16</v>
      </c>
      <c r="B59" s="25" t="s">
        <v>20</v>
      </c>
      <c r="C59" s="63">
        <f>C16+C25+C43+C47+C53</f>
        <v>1197276</v>
      </c>
      <c r="D59" s="63">
        <f>D16+D25+D43+D47+D53</f>
        <v>681985.47</v>
      </c>
      <c r="E59" s="85">
        <f>D59/C59*100</f>
        <v>56.961424934601546</v>
      </c>
      <c r="F59" s="2"/>
      <c r="G59" s="2"/>
    </row>
    <row r="63" spans="1:7" ht="18.75" x14ac:dyDescent="0.3">
      <c r="A63" s="86" t="s">
        <v>112</v>
      </c>
      <c r="B63" s="86"/>
      <c r="C63" s="30"/>
      <c r="D63" s="19" t="s">
        <v>113</v>
      </c>
    </row>
    <row r="64" spans="1:7" ht="18.75" x14ac:dyDescent="0.3">
      <c r="A64" s="86"/>
      <c r="B64" s="86"/>
      <c r="C64" s="32"/>
      <c r="D64" s="6"/>
    </row>
  </sheetData>
  <mergeCells count="12">
    <mergeCell ref="A64:B64"/>
    <mergeCell ref="A63:B63"/>
    <mergeCell ref="D3:E5"/>
    <mergeCell ref="A8:E8"/>
    <mergeCell ref="A9:E9"/>
    <mergeCell ref="A10:E10"/>
    <mergeCell ref="A11:E11"/>
    <mergeCell ref="A13:A14"/>
    <mergeCell ref="B13:B14"/>
    <mergeCell ref="D13:D14"/>
    <mergeCell ref="E13:E14"/>
    <mergeCell ref="C13:C14"/>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 3</vt:lpstr>
      <vt:lpstr>дод 4</vt:lpstr>
      <vt:lpstr>'дод 3'!Область_печати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H310M3</cp:lastModifiedBy>
  <cp:lastPrinted>2025-07-15T10:27:40Z</cp:lastPrinted>
  <dcterms:created xsi:type="dcterms:W3CDTF">2018-01-22T07:37:12Z</dcterms:created>
  <dcterms:modified xsi:type="dcterms:W3CDTF">2025-07-15T10:28:54Z</dcterms:modified>
</cp:coreProperties>
</file>