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9425" windowHeight="11025"/>
  </bookViews>
  <sheets>
    <sheet name="дод 3" sheetId="1" r:id="rId1"/>
    <sheet name="дод 4" sheetId="2" r:id="rId2"/>
  </sheets>
  <definedNames>
    <definedName name="_xlnm.Print_Area" localSheetId="0">'дод 3'!$A$2:$F$154</definedName>
  </definedNames>
  <calcPr calcId="125725"/>
</workbook>
</file>

<file path=xl/calcChain.xml><?xml version="1.0" encoding="utf-8"?>
<calcChain xmlns="http://schemas.openxmlformats.org/spreadsheetml/2006/main">
  <c r="D29" i="2"/>
  <c r="D28" s="1"/>
  <c r="D21" s="1"/>
  <c r="D56" s="1"/>
  <c r="C28"/>
  <c r="D23"/>
  <c r="C23"/>
  <c r="E27"/>
  <c r="C22"/>
  <c r="C33"/>
  <c r="E33" s="1"/>
  <c r="E32"/>
  <c r="E34"/>
  <c r="E30"/>
  <c r="E31"/>
  <c r="D31"/>
  <c r="C31"/>
  <c r="D51"/>
  <c r="D50" s="1"/>
  <c r="C50"/>
  <c r="C51"/>
  <c r="D54"/>
  <c r="C54"/>
  <c r="E54" s="1"/>
  <c r="E53"/>
  <c r="E55"/>
  <c r="E52"/>
  <c r="D52"/>
  <c r="C52"/>
  <c r="C29"/>
  <c r="E24"/>
  <c r="E26"/>
  <c r="D127" i="1"/>
  <c r="D18" i="2"/>
  <c r="D17" s="1"/>
  <c r="C18"/>
  <c r="C17" s="1"/>
  <c r="D40"/>
  <c r="E43"/>
  <c r="C42"/>
  <c r="C41" s="1"/>
  <c r="D46"/>
  <c r="D45" s="1"/>
  <c r="D44" s="1"/>
  <c r="C46"/>
  <c r="E20"/>
  <c r="D124" i="1"/>
  <c r="E124"/>
  <c r="C124"/>
  <c r="D146"/>
  <c r="E146"/>
  <c r="C146"/>
  <c r="D109"/>
  <c r="D108" s="1"/>
  <c r="E109"/>
  <c r="E108" s="1"/>
  <c r="C109"/>
  <c r="C108" s="1"/>
  <c r="F138"/>
  <c r="D140"/>
  <c r="D139" s="1"/>
  <c r="D138" s="1"/>
  <c r="E140"/>
  <c r="E139" s="1"/>
  <c r="E138" s="1"/>
  <c r="F140"/>
  <c r="C140"/>
  <c r="C139" s="1"/>
  <c r="C138" s="1"/>
  <c r="C21" i="2" l="1"/>
  <c r="C56" s="1"/>
  <c r="E23"/>
  <c r="C40"/>
  <c r="E40" s="1"/>
  <c r="E41"/>
  <c r="E42"/>
  <c r="D132" i="1"/>
  <c r="D131" s="1"/>
  <c r="D130" s="1"/>
  <c r="E132"/>
  <c r="E131" s="1"/>
  <c r="E130" s="1"/>
  <c r="F132"/>
  <c r="F131" s="1"/>
  <c r="F130" s="1"/>
  <c r="C132"/>
  <c r="C131" s="1"/>
  <c r="C130" s="1"/>
  <c r="F116"/>
  <c r="D89"/>
  <c r="E89"/>
  <c r="C89"/>
  <c r="E33"/>
  <c r="D33"/>
  <c r="C33"/>
  <c r="F38"/>
  <c r="D28"/>
  <c r="E28"/>
  <c r="C28"/>
  <c r="F31"/>
  <c r="E17" i="2"/>
  <c r="E18"/>
  <c r="E19"/>
  <c r="E25"/>
  <c r="E29"/>
  <c r="E39"/>
  <c r="E46"/>
  <c r="E48"/>
  <c r="E49"/>
  <c r="C45"/>
  <c r="C44" s="1"/>
  <c r="C16"/>
  <c r="C38"/>
  <c r="C37" s="1"/>
  <c r="D38"/>
  <c r="E44" l="1"/>
  <c r="E38"/>
  <c r="D37"/>
  <c r="E37" s="1"/>
  <c r="E28"/>
  <c r="D22"/>
  <c r="E22" s="1"/>
  <c r="C36"/>
  <c r="E45"/>
  <c r="D113" i="1"/>
  <c r="F119"/>
  <c r="D43"/>
  <c r="E43"/>
  <c r="C43"/>
  <c r="F52"/>
  <c r="D87"/>
  <c r="E87"/>
  <c r="C87"/>
  <c r="C81"/>
  <c r="C74"/>
  <c r="C71"/>
  <c r="C68"/>
  <c r="C55"/>
  <c r="E96"/>
  <c r="D96"/>
  <c r="C96"/>
  <c r="E94"/>
  <c r="D94"/>
  <c r="C94"/>
  <c r="F86"/>
  <c r="C41" l="1"/>
  <c r="C42" s="1"/>
  <c r="E21" i="2"/>
  <c r="C17" i="1"/>
  <c r="F104" l="1"/>
  <c r="E103"/>
  <c r="D103"/>
  <c r="C103"/>
  <c r="F73"/>
  <c r="F72"/>
  <c r="D71"/>
  <c r="E71"/>
  <c r="C27"/>
  <c r="D55"/>
  <c r="D68"/>
  <c r="D74"/>
  <c r="E81"/>
  <c r="D81"/>
  <c r="E98"/>
  <c r="D98"/>
  <c r="C98"/>
  <c r="C16"/>
  <c r="E17"/>
  <c r="D17"/>
  <c r="E144"/>
  <c r="E143" s="1"/>
  <c r="D144"/>
  <c r="D143" s="1"/>
  <c r="C144"/>
  <c r="C143" s="1"/>
  <c r="E136"/>
  <c r="D136"/>
  <c r="C136"/>
  <c r="C134" s="1"/>
  <c r="F103" l="1"/>
  <c r="C15"/>
  <c r="D41"/>
  <c r="D42" s="1"/>
  <c r="F71"/>
  <c r="F117"/>
  <c r="D36" i="2" l="1"/>
  <c r="E36" s="1"/>
  <c r="D142" i="1"/>
  <c r="E142"/>
  <c r="C142"/>
  <c r="F102"/>
  <c r="D105"/>
  <c r="E105"/>
  <c r="C105"/>
  <c r="F106"/>
  <c r="F90"/>
  <c r="F91"/>
  <c r="F61"/>
  <c r="F67"/>
  <c r="F49"/>
  <c r="F40"/>
  <c r="F39"/>
  <c r="F37"/>
  <c r="F36"/>
  <c r="F35"/>
  <c r="F34"/>
  <c r="D27"/>
  <c r="D15" s="1"/>
  <c r="E27"/>
  <c r="E15" s="1"/>
  <c r="F22"/>
  <c r="F142" l="1"/>
  <c r="F105"/>
  <c r="F27"/>
  <c r="F122"/>
  <c r="F123"/>
  <c r="E74"/>
  <c r="D121"/>
  <c r="E121"/>
  <c r="C121"/>
  <c r="C128"/>
  <c r="C126" s="1"/>
  <c r="F96"/>
  <c r="F97"/>
  <c r="F65"/>
  <c r="F121" l="1"/>
  <c r="F129" l="1"/>
  <c r="F115"/>
  <c r="F118"/>
  <c r="F114"/>
  <c r="F107"/>
  <c r="F101"/>
  <c r="F99"/>
  <c r="F95"/>
  <c r="F94"/>
  <c r="F83"/>
  <c r="F84"/>
  <c r="F85"/>
  <c r="F82"/>
  <c r="F76"/>
  <c r="F77"/>
  <c r="F78"/>
  <c r="F79"/>
  <c r="F80"/>
  <c r="F75"/>
  <c r="F70"/>
  <c r="F69"/>
  <c r="F57"/>
  <c r="F58"/>
  <c r="F59"/>
  <c r="F60"/>
  <c r="F62"/>
  <c r="F63"/>
  <c r="F64"/>
  <c r="F56"/>
  <c r="F45"/>
  <c r="F46"/>
  <c r="F47"/>
  <c r="F48"/>
  <c r="F50"/>
  <c r="F51"/>
  <c r="F44"/>
  <c r="F30"/>
  <c r="F32"/>
  <c r="F33"/>
  <c r="F29"/>
  <c r="F19"/>
  <c r="F20"/>
  <c r="F21"/>
  <c r="F23"/>
  <c r="F24"/>
  <c r="F26"/>
  <c r="F18"/>
  <c r="F145"/>
  <c r="F144"/>
  <c r="F143" s="1"/>
  <c r="F137"/>
  <c r="F136"/>
  <c r="D134"/>
  <c r="E134"/>
  <c r="D128"/>
  <c r="D126" s="1"/>
  <c r="E128"/>
  <c r="E127" s="1"/>
  <c r="F127" s="1"/>
  <c r="E113"/>
  <c r="E111" s="1"/>
  <c r="C113"/>
  <c r="E100"/>
  <c r="E93" s="1"/>
  <c r="D100"/>
  <c r="C100"/>
  <c r="E68"/>
  <c r="F68" s="1"/>
  <c r="E55"/>
  <c r="F55" l="1"/>
  <c r="E41"/>
  <c r="E42" s="1"/>
  <c r="E112"/>
  <c r="C93"/>
  <c r="C92"/>
  <c r="D92"/>
  <c r="D93"/>
  <c r="D111"/>
  <c r="C111"/>
  <c r="E92"/>
  <c r="F89"/>
  <c r="F100"/>
  <c r="F128"/>
  <c r="F113"/>
  <c r="F98"/>
  <c r="F81"/>
  <c r="F74"/>
  <c r="F43"/>
  <c r="D148" l="1"/>
  <c r="C148"/>
  <c r="D112"/>
  <c r="F112" s="1"/>
  <c r="C112"/>
  <c r="F111"/>
  <c r="F92"/>
  <c r="F41"/>
  <c r="F42" s="1"/>
  <c r="F93"/>
  <c r="F28"/>
  <c r="E16" l="1"/>
  <c r="D16"/>
  <c r="F17"/>
  <c r="F134"/>
  <c r="F16" l="1"/>
  <c r="F15"/>
  <c r="D47" i="2"/>
  <c r="D16"/>
  <c r="E16" l="1"/>
  <c r="E56"/>
  <c r="E47"/>
  <c r="E126" i="1"/>
  <c r="E148" s="1"/>
  <c r="F148" s="1"/>
  <c r="F126" l="1"/>
</calcChain>
</file>

<file path=xl/sharedStrings.xml><?xml version="1.0" encoding="utf-8"?>
<sst xmlns="http://schemas.openxmlformats.org/spreadsheetml/2006/main" count="246" uniqueCount="109">
  <si>
    <t>Код</t>
  </si>
  <si>
    <t>Показник</t>
  </si>
  <si>
    <t>0100</t>
  </si>
  <si>
    <t>Державне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</si>
  <si>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</si>
  <si>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1000</t>
  </si>
  <si>
    <t>Освіта</t>
  </si>
  <si>
    <t>1010</t>
  </si>
  <si>
    <t>3000</t>
  </si>
  <si>
    <t>Соціальний захист та соціальне забезпечення</t>
  </si>
  <si>
    <t>Організація та проведення громадських робіт</t>
  </si>
  <si>
    <t>4000</t>
  </si>
  <si>
    <t>4060</t>
  </si>
  <si>
    <t>6000</t>
  </si>
  <si>
    <t>Житлово-комунальне господарство</t>
  </si>
  <si>
    <t>8000</t>
  </si>
  <si>
    <t xml:space="preserve"> </t>
  </si>
  <si>
    <t xml:space="preserve">РАЗОМ ПО ЗАГАЛЬНОМУ ФОНДУ </t>
  </si>
  <si>
    <t>Видатки (загальний фонд)</t>
  </si>
  <si>
    <t>Видатки (спеціальний фонд)</t>
  </si>
  <si>
    <t>РАЗОМ ПО СПЕЦІАЛЬНОМУ ФОНДУ</t>
  </si>
  <si>
    <t>0150</t>
  </si>
  <si>
    <t>Надання дошкільної освіти</t>
  </si>
  <si>
    <t>3242</t>
  </si>
  <si>
    <t>Інші заходи у сфері соціального захисту і соціального забезпечення</t>
  </si>
  <si>
    <t>Культура i мистецтво</t>
  </si>
  <si>
    <t>Забезпечення діяльності палаців i будинків культури, клубів, центрів дозвілля та iнших клубних закладів</t>
  </si>
  <si>
    <t>6030</t>
  </si>
  <si>
    <t>Організація благоустрою населених пунктів</t>
  </si>
  <si>
    <t>7000</t>
  </si>
  <si>
    <t>Економічна діяльність</t>
  </si>
  <si>
    <t>Інша діяльність</t>
  </si>
  <si>
    <t>9000</t>
  </si>
  <si>
    <t>Міжбюджетні трансферти</t>
  </si>
  <si>
    <t>9770</t>
  </si>
  <si>
    <t>Інші субвенції з місцевого бюджету</t>
  </si>
  <si>
    <t>8340</t>
  </si>
  <si>
    <t>Природоохоронні заходи за рахунок цільових фондів</t>
  </si>
  <si>
    <t>8110</t>
  </si>
  <si>
    <t>Заходи із запобігання та ліквідації надзвичайних ситуацій та наслідків стихійного лиха</t>
  </si>
  <si>
    <t>Інші програми та заходи у сфері освіти</t>
  </si>
  <si>
    <t>Компенсаційні виплати за пільговий проїзд окремих категорій громадян на залізничному транспорті</t>
  </si>
  <si>
    <t>Внески до статутного капіталу суб’єктів господарювання</t>
  </si>
  <si>
    <t>1070</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</si>
  <si>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</si>
  <si>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</si>
  <si>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0160</t>
  </si>
  <si>
    <t>Керівництво і управління у відповідній сфері у містах (місті Києві), селищах, селах, територіальних громадах</t>
  </si>
  <si>
    <t>Пільгове медичне обслуговування осіб, які постраждали внаслідок Чорнобильської катастрофи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</si>
  <si>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</si>
  <si>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1021</t>
  </si>
  <si>
    <t>Надання загальної середньої освіти закладами загальної середньої освіти (за рахунок коштів місцевого бюджету)</t>
  </si>
  <si>
    <t>1031</t>
  </si>
  <si>
    <t xml:space="preserve">Надання загальної середньої освіти закладами загальної середньої освіти </t>
  </si>
  <si>
    <t>про виконання бюджету Вишнівської селищної територіальної громади</t>
  </si>
  <si>
    <t>План на рік з урахуванням змін</t>
  </si>
  <si>
    <t>План на вказаний період з урахуванням змін</t>
  </si>
  <si>
    <t>Касові видатки за вказаний період</t>
  </si>
  <si>
    <t>тис.грн.</t>
  </si>
  <si>
    <t>Заробітна плата</t>
  </si>
  <si>
    <t>Нарахування на оплату праці</t>
  </si>
  <si>
    <t>Предмети, матеріали, обладнання та інвентар</t>
  </si>
  <si>
    <t>Оплата послуг (крім комунальних)</t>
  </si>
  <si>
    <t>Оплата електроенергії</t>
  </si>
  <si>
    <t>Оплата природного газу</t>
  </si>
  <si>
    <t>Інші поточні видатки</t>
  </si>
  <si>
    <t>Продукти харчування</t>
  </si>
  <si>
    <t>Оплата водопостачання та водовідведення</t>
  </si>
  <si>
    <t>Оплата теплопостачання</t>
  </si>
  <si>
    <t>Інші виплати населенню</t>
  </si>
  <si>
    <t>Поточні трансферти органам державного управління інших рівнів</t>
  </si>
  <si>
    <t>Капітальні трансферти підприємствам (установам, організаціям)</t>
  </si>
  <si>
    <t>Забезпечення діяльності бібліотек</t>
  </si>
  <si>
    <t>ЗВІТ</t>
  </si>
  <si>
    <t>Видатки на відрядження</t>
  </si>
  <si>
    <t>Виконавчий комітет Вишнівської селищної ради</t>
  </si>
  <si>
    <t>02</t>
  </si>
  <si>
    <t>Відділ ОКМС Вишнівської селищної ради</t>
  </si>
  <si>
    <t>06</t>
  </si>
  <si>
    <t>Фінансовий відділ Вишнівської селищної ради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</si>
  <si>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</si>
  <si>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Інші заходи в галузі культури і мистецтва</t>
  </si>
  <si>
    <t>Видатки, пов"язані з наданням підтримки внутрішньо переміщенним та/або евакуйованим особам у зв"язку із введенням воєного стану</t>
  </si>
  <si>
    <t>Оплата інших енергоносіїв та інших комунальних послуг</t>
  </si>
  <si>
    <t>Окремі заходи по реалізації державних (регіональних) прграм, не віднесені до заходів розвитку</t>
  </si>
  <si>
    <t>Оплата інших енергонсіїв та інших комунальних послуг</t>
  </si>
  <si>
    <t>Придбання обладнання і предметів довгострокового користування</t>
  </si>
  <si>
    <t>Секретар селищної ради</t>
  </si>
  <si>
    <t>Світлана ФЕДАН</t>
  </si>
  <si>
    <t>% виконання  на вказаний період</t>
  </si>
  <si>
    <t xml:space="preserve">Надання загальної середньої освіти закладами загальної середньої освіти  за рахунок освітньої субвенції </t>
  </si>
  <si>
    <t>Здійснення заходів із землеустрою</t>
  </si>
  <si>
    <t>Дослідження і розробки, окремі заходи розвитку по реалізації державних (регіональних) програм</t>
  </si>
  <si>
    <t>Резервний фонд місцевого бюджету</t>
  </si>
  <si>
    <t>Нерозподілені видатки</t>
  </si>
  <si>
    <t>Субвенція з місцевого бюджету державному бюджету на виконання програм соціально-економічного розвитку регіонів</t>
  </si>
  <si>
    <t>Будівництво освітніх установ та закладів</t>
  </si>
  <si>
    <t>Реконструкція та реставрація інших об'єктів</t>
  </si>
  <si>
    <t>за І квартал 2024 року</t>
  </si>
  <si>
    <t>(за видатками загального фонду)</t>
  </si>
  <si>
    <t>(за видатками спеціального фонду)</t>
  </si>
  <si>
    <t>% виконання до річного плану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</si>
  <si>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</si>
  <si>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</si>
  <si>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Капітальні трансферти органам державного управління інших рівнів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</si>
  <si>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</si>
  <si>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</si>
  <si>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Додаток 4
до рішення сесії                                Вишнівської селищної ради                     №1151-36/VIII  від  09.05.2024 року
</t>
  </si>
  <si>
    <t xml:space="preserve">Додаток 3
до рішення сесії                           Вишнівської селищної ради                                №1151-36/VIII від 09.05.2024 року
</t>
  </si>
</sst>
</file>

<file path=xl/styles.xml><?xml version="1.0" encoding="utf-8"?>
<styleSheet xmlns="http://schemas.openxmlformats.org/spreadsheetml/2006/main">
  <numFmts count="3">
    <numFmt numFmtId="164" formatCode="#0.000"/>
    <numFmt numFmtId="165" formatCode="#0.0"/>
    <numFmt numFmtId="166" formatCode="0.0"/>
  </numFmts>
  <fonts count="20">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b/>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66FFFF"/>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82">
    <xf numFmtId="0" fontId="0" fillId="0" borderId="0" xfId="0"/>
    <xf numFmtId="0" fontId="13" fillId="0" borderId="0" xfId="0" applyFont="1" applyAlignment="1">
      <alignment horizontal="center"/>
    </xf>
    <xf numFmtId="2" fontId="0" fillId="0" borderId="0" xfId="0" applyNumberFormat="1"/>
    <xf numFmtId="0" fontId="17" fillId="0" borderId="0" xfId="0" applyFont="1"/>
    <xf numFmtId="0" fontId="0" fillId="2" borderId="0" xfId="0" applyFill="1"/>
    <xf numFmtId="0" fontId="16" fillId="0" borderId="0" xfId="0" applyFont="1"/>
    <xf numFmtId="2" fontId="16" fillId="0" borderId="0" xfId="0" applyNumberFormat="1" applyFont="1"/>
    <xf numFmtId="0" fontId="15" fillId="3" borderId="2" xfId="20" applyFont="1" applyFill="1" applyBorder="1" applyAlignment="1">
      <alignment vertical="center" wrapText="1"/>
    </xf>
    <xf numFmtId="0" fontId="0" fillId="0" borderId="0" xfId="0"/>
    <xf numFmtId="0" fontId="17" fillId="0" borderId="0" xfId="0" applyFont="1"/>
    <xf numFmtId="0" fontId="15" fillId="3" borderId="2" xfId="1" quotePrefix="1" applyFont="1" applyFill="1" applyBorder="1" applyAlignment="1">
      <alignment vertical="center" wrapText="1"/>
    </xf>
    <xf numFmtId="0" fontId="15" fillId="3" borderId="2" xfId="1" applyFont="1" applyFill="1" applyBorder="1" applyAlignment="1">
      <alignment vertical="center" wrapText="1"/>
    </xf>
    <xf numFmtId="0" fontId="16" fillId="0" borderId="2" xfId="1" applyFont="1" applyBorder="1" applyAlignment="1">
      <alignment vertical="center" wrapText="1"/>
    </xf>
    <xf numFmtId="0" fontId="16" fillId="0" borderId="2" xfId="1" quotePrefix="1" applyFont="1" applyBorder="1" applyAlignment="1">
      <alignment horizontal="left" vertical="center" wrapText="1"/>
    </xf>
    <xf numFmtId="0" fontId="15" fillId="3" borderId="2" xfId="1" quotePrefix="1" applyFont="1" applyFill="1" applyBorder="1" applyAlignment="1">
      <alignment horizontal="left" vertical="center" wrapText="1"/>
    </xf>
    <xf numFmtId="0" fontId="16" fillId="0" borderId="2" xfId="40" quotePrefix="1" applyFont="1" applyBorder="1" applyAlignment="1">
      <alignment vertical="center" wrapText="1"/>
    </xf>
    <xf numFmtId="0" fontId="16" fillId="0" borderId="2" xfId="40" applyFont="1" applyBorder="1" applyAlignment="1">
      <alignment vertical="center" wrapText="1"/>
    </xf>
    <xf numFmtId="0" fontId="15" fillId="3" borderId="2" xfId="20" quotePrefix="1" applyFont="1" applyFill="1" applyBorder="1" applyAlignment="1">
      <alignment vertical="center" wrapText="1"/>
    </xf>
    <xf numFmtId="0" fontId="18" fillId="0" borderId="0" xfId="0" applyFont="1" applyAlignment="1">
      <alignment horizontal="center"/>
    </xf>
    <xf numFmtId="0" fontId="18" fillId="0" borderId="0" xfId="0" applyFont="1"/>
    <xf numFmtId="0" fontId="16" fillId="0" borderId="2" xfId="40" quotePrefix="1" applyFont="1" applyBorder="1" applyAlignment="1">
      <alignment horizontal="left" vertical="center" wrapText="1"/>
    </xf>
    <xf numFmtId="164" fontId="16" fillId="4" borderId="2" xfId="1" applyNumberFormat="1" applyFont="1" applyFill="1" applyBorder="1" applyAlignment="1">
      <alignment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 xfId="0" quotePrefix="1" applyFont="1" applyFill="1" applyBorder="1" applyAlignment="1">
      <alignment vertical="center" wrapText="1"/>
    </xf>
    <xf numFmtId="0" fontId="15" fillId="4" borderId="2" xfId="0" applyFont="1" applyFill="1" applyBorder="1" applyAlignment="1">
      <alignment vertical="center" wrapText="1"/>
    </xf>
    <xf numFmtId="0" fontId="16" fillId="0" borderId="0" xfId="0" applyFont="1" applyAlignment="1"/>
    <xf numFmtId="165" fontId="15" fillId="3" borderId="2" xfId="1" applyNumberFormat="1" applyFont="1" applyFill="1" applyBorder="1" applyAlignment="1">
      <alignment vertical="center" wrapText="1"/>
    </xf>
    <xf numFmtId="165" fontId="16" fillId="0" borderId="2" xfId="39" applyNumberFormat="1" applyFont="1" applyBorder="1" applyAlignment="1">
      <alignment vertical="center" wrapText="1"/>
    </xf>
    <xf numFmtId="165" fontId="16" fillId="2" borderId="2" xfId="1" applyNumberFormat="1" applyFont="1" applyFill="1" applyBorder="1" applyAlignment="1">
      <alignment vertical="center" wrapText="1"/>
    </xf>
    <xf numFmtId="165" fontId="16" fillId="0" borderId="2" xfId="41" applyNumberFormat="1" applyFont="1" applyBorder="1" applyAlignment="1">
      <alignment vertical="center" wrapText="1"/>
    </xf>
    <xf numFmtId="165" fontId="15" fillId="4" borderId="2" xfId="0" applyNumberFormat="1" applyFont="1" applyFill="1" applyBorder="1" applyAlignment="1">
      <alignment vertical="center" wrapText="1"/>
    </xf>
    <xf numFmtId="165" fontId="15" fillId="2" borderId="2" xfId="1" applyNumberFormat="1" applyFont="1" applyFill="1" applyBorder="1" applyAlignment="1">
      <alignment vertical="center" wrapText="1"/>
    </xf>
    <xf numFmtId="165" fontId="16" fillId="0" borderId="2" xfId="40" applyNumberFormat="1" applyFont="1" applyBorder="1" applyAlignment="1">
      <alignment vertical="center" wrapText="1"/>
    </xf>
    <xf numFmtId="165" fontId="15" fillId="3" borderId="2" xfId="20" applyNumberFormat="1" applyFont="1" applyFill="1" applyBorder="1" applyAlignment="1">
      <alignment vertical="center" wrapText="1"/>
    </xf>
    <xf numFmtId="0" fontId="18" fillId="0" borderId="0" xfId="0" applyFont="1" applyAlignment="1">
      <alignment horizontal="left"/>
    </xf>
    <xf numFmtId="165" fontId="16" fillId="0" borderId="2" xfId="1" applyNumberFormat="1" applyFont="1" applyBorder="1" applyAlignment="1">
      <alignment vertical="center" wrapText="1"/>
    </xf>
    <xf numFmtId="165" fontId="16" fillId="0" borderId="2" xfId="20" applyNumberFormat="1" applyFont="1" applyBorder="1" applyAlignment="1">
      <alignment vertical="center" wrapText="1"/>
    </xf>
    <xf numFmtId="165" fontId="15" fillId="5" borderId="2" xfId="1" applyNumberFormat="1" applyFont="1" applyFill="1" applyBorder="1" applyAlignment="1">
      <alignment vertical="center" wrapText="1"/>
    </xf>
    <xf numFmtId="0" fontId="19" fillId="0" borderId="0" xfId="0" applyFont="1" applyBorder="1" applyAlignment="1">
      <alignment horizontal="center"/>
    </xf>
    <xf numFmtId="0" fontId="18" fillId="0" borderId="0" xfId="0" applyFont="1" applyAlignment="1"/>
    <xf numFmtId="0" fontId="15" fillId="0" borderId="2" xfId="1" quotePrefix="1" applyFont="1" applyBorder="1" applyAlignment="1">
      <alignment vertical="center" wrapText="1"/>
    </xf>
    <xf numFmtId="0" fontId="15" fillId="0" borderId="2" xfId="1" applyFont="1" applyBorder="1" applyAlignment="1">
      <alignment vertical="center" wrapText="1"/>
    </xf>
    <xf numFmtId="165" fontId="15" fillId="0" borderId="2" xfId="1" applyNumberFormat="1" applyFont="1" applyBorder="1" applyAlignment="1">
      <alignment vertical="center" wrapText="1"/>
    </xf>
    <xf numFmtId="165" fontId="15" fillId="0" borderId="2" xfId="39" applyNumberFormat="1" applyFont="1" applyBorder="1" applyAlignment="1">
      <alignment vertical="center" wrapText="1"/>
    </xf>
    <xf numFmtId="0" fontId="15" fillId="0" borderId="2" xfId="1" quotePrefix="1" applyFont="1" applyBorder="1" applyAlignment="1">
      <alignment horizontal="left" vertical="center" wrapText="1"/>
    </xf>
    <xf numFmtId="0" fontId="15" fillId="0" borderId="2" xfId="20" quotePrefix="1" applyFont="1" applyBorder="1" applyAlignment="1">
      <alignment horizontal="left" vertical="center" wrapText="1"/>
    </xf>
    <xf numFmtId="0" fontId="15" fillId="0" borderId="2" xfId="20" applyFont="1" applyBorder="1" applyAlignment="1">
      <alignment vertical="center" wrapText="1"/>
    </xf>
    <xf numFmtId="165" fontId="15" fillId="0" borderId="2" xfId="20" applyNumberFormat="1" applyFont="1" applyBorder="1" applyAlignment="1">
      <alignment vertical="center" wrapText="1"/>
    </xf>
    <xf numFmtId="165" fontId="15" fillId="0" borderId="2" xfId="1" applyNumberFormat="1" applyFont="1" applyFill="1" applyBorder="1" applyAlignment="1">
      <alignment vertical="center" wrapText="1"/>
    </xf>
    <xf numFmtId="0" fontId="15" fillId="0" borderId="2" xfId="20" quotePrefix="1" applyFont="1" applyBorder="1" applyAlignment="1">
      <alignment vertical="center" wrapText="1"/>
    </xf>
    <xf numFmtId="165" fontId="15" fillId="0" borderId="2" xfId="41" applyNumberFormat="1" applyFont="1" applyBorder="1" applyAlignment="1">
      <alignment vertical="center" wrapText="1"/>
    </xf>
    <xf numFmtId="166" fontId="15" fillId="3" borderId="2" xfId="1" applyNumberFormat="1" applyFont="1" applyFill="1" applyBorder="1" applyAlignment="1">
      <alignment vertical="center" wrapText="1"/>
    </xf>
    <xf numFmtId="166" fontId="15" fillId="0" borderId="2" xfId="1" applyNumberFormat="1" applyFont="1" applyBorder="1" applyAlignment="1">
      <alignment vertical="center" wrapText="1"/>
    </xf>
    <xf numFmtId="0" fontId="15" fillId="0" borderId="2" xfId="40" quotePrefix="1" applyFont="1" applyBorder="1" applyAlignment="1">
      <alignment vertical="center" wrapText="1"/>
    </xf>
    <xf numFmtId="0" fontId="15" fillId="0" borderId="2" xfId="40" applyFont="1" applyBorder="1" applyAlignment="1">
      <alignment vertical="center" wrapText="1"/>
    </xf>
    <xf numFmtId="0" fontId="15" fillId="0" borderId="2" xfId="40" quotePrefix="1" applyFont="1" applyBorder="1" applyAlignment="1">
      <alignment horizontal="left" vertical="center" wrapText="1"/>
    </xf>
    <xf numFmtId="166" fontId="16" fillId="0" borderId="2" xfId="40" applyNumberFormat="1" applyFont="1" applyBorder="1" applyAlignment="1">
      <alignment vertical="center" wrapText="1"/>
    </xf>
    <xf numFmtId="166" fontId="15" fillId="0" borderId="2" xfId="40" applyNumberFormat="1" applyFont="1" applyBorder="1" applyAlignment="1">
      <alignment vertical="center" wrapText="1"/>
    </xf>
    <xf numFmtId="0" fontId="15" fillId="3" borderId="2" xfId="1" quotePrefix="1" applyFont="1" applyFill="1" applyBorder="1" applyAlignment="1">
      <alignment horizontal="center" vertical="center" wrapText="1"/>
    </xf>
    <xf numFmtId="0" fontId="15" fillId="0" borderId="2" xfId="1" quotePrefix="1" applyFont="1" applyBorder="1" applyAlignment="1">
      <alignment horizontal="center" vertical="center" wrapText="1"/>
    </xf>
    <xf numFmtId="166" fontId="15" fillId="0" borderId="2" xfId="1" applyNumberFormat="1" applyFont="1" applyFill="1" applyBorder="1" applyAlignment="1">
      <alignment vertical="center" wrapText="1"/>
    </xf>
    <xf numFmtId="166" fontId="16" fillId="0" borderId="2" xfId="1" applyNumberFormat="1" applyFont="1" applyFill="1" applyBorder="1" applyAlignment="1">
      <alignment vertical="center" wrapText="1"/>
    </xf>
    <xf numFmtId="165" fontId="16" fillId="0" borderId="2" xfId="41" applyNumberFormat="1" applyFont="1" applyFill="1" applyBorder="1" applyAlignment="1">
      <alignment vertical="center" wrapText="1"/>
    </xf>
    <xf numFmtId="166" fontId="16" fillId="0" borderId="2" xfId="41" applyNumberFormat="1" applyFont="1" applyFill="1" applyBorder="1" applyAlignment="1">
      <alignment vertical="center" wrapText="1"/>
    </xf>
    <xf numFmtId="166" fontId="16" fillId="0" borderId="2" xfId="40" applyNumberFormat="1" applyFont="1" applyFill="1" applyBorder="1" applyAlignment="1">
      <alignment vertical="center" wrapText="1"/>
    </xf>
    <xf numFmtId="165" fontId="16" fillId="0" borderId="2" xfId="40" applyNumberFormat="1" applyFont="1" applyFill="1" applyBorder="1" applyAlignment="1">
      <alignment vertical="center" wrapText="1"/>
    </xf>
    <xf numFmtId="2" fontId="13" fillId="0" borderId="0" xfId="0" applyNumberFormat="1" applyFont="1"/>
    <xf numFmtId="0" fontId="13" fillId="0" borderId="0" xfId="0" applyFont="1"/>
    <xf numFmtId="0" fontId="15" fillId="0" borderId="1" xfId="1" applyFont="1" applyBorder="1" applyAlignment="1">
      <alignment vertical="center" wrapText="1"/>
    </xf>
    <xf numFmtId="166" fontId="15" fillId="0" borderId="2" xfId="40" applyNumberFormat="1" applyFont="1" applyFill="1" applyBorder="1" applyAlignment="1">
      <alignment vertical="center" wrapText="1"/>
    </xf>
    <xf numFmtId="0" fontId="15" fillId="0" borderId="2" xfId="1" applyFont="1" applyBorder="1" applyAlignment="1">
      <alignment vertical="top" wrapText="1"/>
    </xf>
    <xf numFmtId="166" fontId="16" fillId="0" borderId="2" xfId="39" applyNumberFormat="1" applyFont="1" applyBorder="1" applyAlignment="1">
      <alignment vertical="center" wrapText="1"/>
    </xf>
    <xf numFmtId="166" fontId="15" fillId="0" borderId="2" xfId="41" applyNumberFormat="1" applyFont="1" applyFill="1" applyBorder="1" applyAlignment="1">
      <alignment vertical="center" wrapText="1"/>
    </xf>
    <xf numFmtId="165" fontId="15" fillId="4" borderId="2" xfId="1" applyNumberFormat="1" applyFont="1" applyFill="1" applyBorder="1" applyAlignment="1">
      <alignment vertical="center" wrapText="1"/>
    </xf>
    <xf numFmtId="0" fontId="18"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center"/>
    </xf>
    <xf numFmtId="0" fontId="15" fillId="4" borderId="4" xfId="0" quotePrefix="1" applyFont="1" applyFill="1" applyBorder="1" applyAlignment="1">
      <alignment horizontal="center" vertical="center" wrapText="1"/>
    </xf>
    <xf numFmtId="0" fontId="15" fillId="4" borderId="1" xfId="0" quotePrefix="1" applyFont="1" applyFill="1" applyBorder="1" applyAlignment="1">
      <alignment horizontal="center" vertical="center" wrapText="1"/>
    </xf>
    <xf numFmtId="0" fontId="19" fillId="0" borderId="0" xfId="0" applyFont="1" applyBorder="1" applyAlignment="1">
      <alignment horizontal="center"/>
    </xf>
    <xf numFmtId="0" fontId="15" fillId="0" borderId="2" xfId="0" applyFont="1" applyBorder="1" applyAlignment="1">
      <alignment horizontal="center" vertical="center" wrapText="1"/>
    </xf>
  </cellXfs>
  <cellStyles count="42">
    <cellStyle name="Обычный" xfId="0" builtinId="0"/>
    <cellStyle name="Обычный 10" xfId="19"/>
    <cellStyle name="Обычный 10 2" xfId="38"/>
    <cellStyle name="Обычный 11" xfId="20"/>
    <cellStyle name="Обычный 12" xfId="21"/>
    <cellStyle name="Обычный 13" xfId="39"/>
    <cellStyle name="Обычный 14" xfId="40"/>
    <cellStyle name="Обычный 15" xfId="41"/>
    <cellStyle name="Обычный 2" xfId="1"/>
    <cellStyle name="Обычный 2 2" xfId="6"/>
    <cellStyle name="Обычный 2 2 2" xfId="15"/>
    <cellStyle name="Обычный 2 2 2 2" xfId="34"/>
    <cellStyle name="Обычный 2 2 3" xfId="26"/>
    <cellStyle name="Обычный 2 3" xfId="11"/>
    <cellStyle name="Обычный 2 3 2" xfId="30"/>
    <cellStyle name="Обычный 2 4" xfId="22"/>
    <cellStyle name="Обычный 3" xfId="2"/>
    <cellStyle name="Обычный 3 2" xfId="7"/>
    <cellStyle name="Обычный 3 2 2" xfId="16"/>
    <cellStyle name="Обычный 3 2 2 2" xfId="35"/>
    <cellStyle name="Обычный 3 2 3" xfId="27"/>
    <cellStyle name="Обычный 3 3" xfId="12"/>
    <cellStyle name="Обычный 3 3 2" xfId="31"/>
    <cellStyle name="Обычный 3 4" xfId="23"/>
    <cellStyle name="Обычный 4" xfId="3"/>
    <cellStyle name="Обычный 4 2" xfId="8"/>
    <cellStyle name="Обычный 4 2 2" xfId="17"/>
    <cellStyle name="Обычный 4 2 2 2" xfId="36"/>
    <cellStyle name="Обычный 4 2 3" xfId="28"/>
    <cellStyle name="Обычный 4 3" xfId="13"/>
    <cellStyle name="Обычный 4 3 2" xfId="32"/>
    <cellStyle name="Обычный 4 4" xfId="24"/>
    <cellStyle name="Обычный 5" xfId="4"/>
    <cellStyle name="Обычный 5 2" xfId="14"/>
    <cellStyle name="Обычный 5 2 2" xfId="33"/>
    <cellStyle name="Обычный 5 3" xfId="25"/>
    <cellStyle name="Обычный 6" xfId="5"/>
    <cellStyle name="Обычный 7" xfId="9"/>
    <cellStyle name="Обычный 7 2" xfId="29"/>
    <cellStyle name="Обычный 8" xfId="10"/>
    <cellStyle name="Обычный 9" xfId="18"/>
    <cellStyle name="Обычный 9 2" xfId="37"/>
  </cellStyles>
  <dxfs count="0"/>
  <tableStyles count="0" defaultTableStyle="TableStyleMedium2" defaultPivotStyle="PivotStyleLight16"/>
  <colors>
    <mruColors>
      <color rgb="FF66FFFF"/>
      <color rgb="FF00FFFF"/>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53"/>
  <sheetViews>
    <sheetView tabSelected="1" view="pageBreakPreview" topLeftCell="A6" zoomScale="93" zoomScaleNormal="60" zoomScaleSheetLayoutView="93" workbookViewId="0">
      <selection activeCell="B4" sqref="B4"/>
    </sheetView>
  </sheetViews>
  <sheetFormatPr defaultRowHeight="15.75"/>
  <cols>
    <col min="1" max="1" width="10.7109375" style="3" customWidth="1"/>
    <col min="2" max="2" width="50.7109375" style="5" customWidth="1"/>
    <col min="3" max="3" width="22.85546875" style="5" customWidth="1"/>
    <col min="4" max="4" width="15.7109375" style="5" customWidth="1"/>
    <col min="5" max="5" width="20.7109375" style="5" customWidth="1"/>
    <col min="6" max="6" width="19.85546875" style="5" customWidth="1"/>
    <col min="7" max="7" width="11.5703125" bestFit="1" customWidth="1"/>
  </cols>
  <sheetData>
    <row r="1" spans="1:8" s="8" customFormat="1">
      <c r="A1" s="9"/>
      <c r="B1" s="5"/>
      <c r="C1" s="5"/>
      <c r="D1" s="5"/>
      <c r="E1" s="5"/>
      <c r="F1" s="5"/>
    </row>
    <row r="2" spans="1:8" ht="15.75" customHeight="1">
      <c r="A2" s="26"/>
      <c r="B2" s="26"/>
      <c r="C2" s="26"/>
      <c r="D2" s="26"/>
      <c r="E2" s="76" t="s">
        <v>108</v>
      </c>
      <c r="F2" s="76"/>
    </row>
    <row r="3" spans="1:8" ht="18.75" customHeight="1">
      <c r="E3" s="76"/>
      <c r="F3" s="76"/>
    </row>
    <row r="4" spans="1:8" s="8" customFormat="1" ht="31.5" customHeight="1">
      <c r="A4" s="9"/>
      <c r="B4" s="5"/>
      <c r="C4" s="5"/>
      <c r="D4" s="5"/>
      <c r="E4" s="76"/>
      <c r="F4" s="76"/>
    </row>
    <row r="5" spans="1:8" s="8" customFormat="1" ht="18.75">
      <c r="A5" s="9"/>
      <c r="B5" s="5"/>
      <c r="C5" s="5"/>
      <c r="D5" s="5"/>
      <c r="E5" s="5"/>
      <c r="F5" s="18"/>
    </row>
    <row r="6" spans="1:8" s="8" customFormat="1" ht="18.75">
      <c r="A6" s="9"/>
      <c r="B6" s="5"/>
      <c r="C6" s="5"/>
      <c r="D6" s="5"/>
      <c r="E6" s="5"/>
      <c r="F6" s="18"/>
    </row>
    <row r="7" spans="1:8" ht="18.75">
      <c r="A7" s="77" t="s">
        <v>73</v>
      </c>
      <c r="B7" s="77"/>
      <c r="C7" s="77"/>
      <c r="D7" s="77"/>
      <c r="E7" s="77"/>
      <c r="F7" s="77"/>
    </row>
    <row r="8" spans="1:8" ht="18.75">
      <c r="A8" s="77" t="s">
        <v>54</v>
      </c>
      <c r="B8" s="77"/>
      <c r="C8" s="77"/>
      <c r="D8" s="77"/>
      <c r="E8" s="77"/>
      <c r="F8" s="77"/>
    </row>
    <row r="9" spans="1:8" s="8" customFormat="1" ht="18.75">
      <c r="A9" s="77" t="s">
        <v>98</v>
      </c>
      <c r="B9" s="77"/>
      <c r="C9" s="77"/>
      <c r="D9" s="77"/>
      <c r="E9" s="77"/>
      <c r="F9" s="77"/>
    </row>
    <row r="10" spans="1:8" ht="18.75">
      <c r="A10" s="80" t="s">
        <v>99</v>
      </c>
      <c r="B10" s="80"/>
      <c r="C10" s="80"/>
      <c r="D10" s="80"/>
      <c r="E10" s="80"/>
      <c r="F10" s="80"/>
    </row>
    <row r="11" spans="1:8" s="8" customFormat="1" ht="18.75">
      <c r="A11" s="39"/>
      <c r="B11" s="39"/>
      <c r="C11" s="39"/>
      <c r="D11" s="39"/>
      <c r="E11" s="39"/>
      <c r="F11" s="39" t="s">
        <v>58</v>
      </c>
    </row>
    <row r="12" spans="1:8" ht="15" customHeight="1">
      <c r="A12" s="81" t="s">
        <v>0</v>
      </c>
      <c r="B12" s="81" t="s">
        <v>1</v>
      </c>
      <c r="C12" s="81" t="s">
        <v>55</v>
      </c>
      <c r="D12" s="81" t="s">
        <v>56</v>
      </c>
      <c r="E12" s="81" t="s">
        <v>57</v>
      </c>
      <c r="F12" s="81" t="s">
        <v>89</v>
      </c>
    </row>
    <row r="13" spans="1:8" s="1" customFormat="1" ht="65.25" customHeight="1">
      <c r="A13" s="81"/>
      <c r="B13" s="81"/>
      <c r="C13" s="81"/>
      <c r="D13" s="81"/>
      <c r="E13" s="81"/>
      <c r="F13" s="81"/>
    </row>
    <row r="14" spans="1:8" s="1" customFormat="1">
      <c r="A14" s="22"/>
      <c r="B14" s="22" t="s">
        <v>18</v>
      </c>
      <c r="C14" s="22"/>
      <c r="D14" s="22"/>
      <c r="E14" s="22"/>
      <c r="F14" s="23"/>
    </row>
    <row r="15" spans="1:8">
      <c r="A15" s="59" t="s">
        <v>2</v>
      </c>
      <c r="B15" s="11" t="s">
        <v>3</v>
      </c>
      <c r="C15" s="27">
        <f>C17+C27+C33</f>
        <v>8788.5399999999991</v>
      </c>
      <c r="D15" s="27">
        <f>D17+D27+D33</f>
        <v>2604.0879999999997</v>
      </c>
      <c r="E15" s="27">
        <f>E17+E27+E33</f>
        <v>2196.1438600000001</v>
      </c>
      <c r="F15" s="27">
        <f>E15/D15*100</f>
        <v>84.334471799724142</v>
      </c>
      <c r="G15" s="2"/>
      <c r="H15" s="2"/>
    </row>
    <row r="16" spans="1:8" s="8" customFormat="1" ht="31.5">
      <c r="A16" s="59" t="s">
        <v>76</v>
      </c>
      <c r="B16" s="11" t="s">
        <v>75</v>
      </c>
      <c r="C16" s="27">
        <f>C17</f>
        <v>7104.5869999999995</v>
      </c>
      <c r="D16" s="27">
        <f>D17</f>
        <v>2134.94</v>
      </c>
      <c r="E16" s="27">
        <f>E17</f>
        <v>1862.7104600000002</v>
      </c>
      <c r="F16" s="27">
        <f>E16/D16*100</f>
        <v>87.248843527218568</v>
      </c>
      <c r="G16" s="2"/>
      <c r="H16" s="2"/>
    </row>
    <row r="17" spans="1:8" ht="91.5" customHeight="1">
      <c r="A17" s="41" t="s">
        <v>21</v>
      </c>
      <c r="B17" s="42" t="s">
        <v>4</v>
      </c>
      <c r="C17" s="43">
        <f>SUM(C18:C26)</f>
        <v>7104.5869999999995</v>
      </c>
      <c r="D17" s="43">
        <f>SUM(D18:D26)</f>
        <v>2134.94</v>
      </c>
      <c r="E17" s="43">
        <f>SUM(E18:E26)</f>
        <v>1862.7104600000002</v>
      </c>
      <c r="F17" s="32">
        <f>E17/D17*100</f>
        <v>87.248843527218568</v>
      </c>
      <c r="G17" s="2"/>
      <c r="H17" s="2"/>
    </row>
    <row r="18" spans="1:8" s="8" customFormat="1">
      <c r="A18" s="13">
        <v>2111</v>
      </c>
      <c r="B18" s="12" t="s">
        <v>59</v>
      </c>
      <c r="C18" s="36">
        <v>5422.9979999999996</v>
      </c>
      <c r="D18" s="28">
        <v>1540.673</v>
      </c>
      <c r="E18" s="28">
        <v>1389.1581900000001</v>
      </c>
      <c r="F18" s="29">
        <f>E18/D18*100</f>
        <v>90.165673702336576</v>
      </c>
      <c r="G18" s="2"/>
      <c r="H18" s="2"/>
    </row>
    <row r="19" spans="1:8" s="8" customFormat="1">
      <c r="A19" s="13">
        <v>2120</v>
      </c>
      <c r="B19" s="12" t="s">
        <v>60</v>
      </c>
      <c r="C19" s="36">
        <v>1248.2619999999999</v>
      </c>
      <c r="D19" s="28">
        <v>352.74799999999999</v>
      </c>
      <c r="E19" s="28">
        <v>310.19785000000002</v>
      </c>
      <c r="F19" s="29">
        <f t="shared" ref="F19:F27" si="0">E19/D19*100</f>
        <v>87.937521970358446</v>
      </c>
      <c r="G19" s="2"/>
      <c r="H19" s="2"/>
    </row>
    <row r="20" spans="1:8" s="8" customFormat="1">
      <c r="A20" s="13">
        <v>2210</v>
      </c>
      <c r="B20" s="12" t="s">
        <v>61</v>
      </c>
      <c r="C20" s="36">
        <v>147.5</v>
      </c>
      <c r="D20" s="28">
        <v>141.5</v>
      </c>
      <c r="E20" s="28">
        <v>98.685000000000002</v>
      </c>
      <c r="F20" s="29">
        <f t="shared" si="0"/>
        <v>69.742049469964655</v>
      </c>
      <c r="G20" s="2"/>
      <c r="H20" s="2"/>
    </row>
    <row r="21" spans="1:8" s="8" customFormat="1">
      <c r="A21" s="13">
        <v>2240</v>
      </c>
      <c r="B21" s="12" t="s">
        <v>62</v>
      </c>
      <c r="C21" s="36">
        <v>57.67</v>
      </c>
      <c r="D21" s="28">
        <v>19.02</v>
      </c>
      <c r="E21" s="28">
        <v>17.23244</v>
      </c>
      <c r="F21" s="29">
        <f t="shared" si="0"/>
        <v>90.601682439537328</v>
      </c>
      <c r="G21" s="2"/>
      <c r="H21" s="2"/>
    </row>
    <row r="22" spans="1:8" s="8" customFormat="1">
      <c r="A22" s="13">
        <v>2250</v>
      </c>
      <c r="B22" s="12" t="s">
        <v>74</v>
      </c>
      <c r="C22" s="36">
        <v>3</v>
      </c>
      <c r="D22" s="28">
        <v>3</v>
      </c>
      <c r="E22" s="28">
        <v>0.9</v>
      </c>
      <c r="F22" s="29">
        <f t="shared" si="0"/>
        <v>30</v>
      </c>
      <c r="G22" s="2"/>
      <c r="H22" s="2"/>
    </row>
    <row r="23" spans="1:8" s="8" customFormat="1">
      <c r="A23" s="13">
        <v>2273</v>
      </c>
      <c r="B23" s="12" t="s">
        <v>63</v>
      </c>
      <c r="C23" s="36">
        <v>31.835999999999999</v>
      </c>
      <c r="D23" s="28">
        <v>7.9589999999999996</v>
      </c>
      <c r="E23" s="28">
        <v>5.9480399999999998</v>
      </c>
      <c r="F23" s="29">
        <f t="shared" si="0"/>
        <v>74.733509234828503</v>
      </c>
      <c r="G23" s="2"/>
      <c r="H23" s="2"/>
    </row>
    <row r="24" spans="1:8" s="8" customFormat="1">
      <c r="A24" s="13">
        <v>2274</v>
      </c>
      <c r="B24" s="12" t="s">
        <v>64</v>
      </c>
      <c r="C24" s="36">
        <v>107.741</v>
      </c>
      <c r="D24" s="28">
        <v>66.540000000000006</v>
      </c>
      <c r="E24" s="28">
        <v>37.852020000000003</v>
      </c>
      <c r="F24" s="29">
        <f t="shared" si="0"/>
        <v>56.886113615870151</v>
      </c>
      <c r="G24" s="2"/>
      <c r="H24" s="2"/>
    </row>
    <row r="25" spans="1:8" s="8" customFormat="1" ht="31.5">
      <c r="A25" s="13">
        <v>2275</v>
      </c>
      <c r="B25" s="12" t="s">
        <v>83</v>
      </c>
      <c r="C25" s="36">
        <v>82.08</v>
      </c>
      <c r="D25" s="28">
        <v>0</v>
      </c>
      <c r="E25" s="28">
        <v>0</v>
      </c>
      <c r="F25" s="29">
        <v>0</v>
      </c>
      <c r="G25" s="2"/>
      <c r="H25" s="2"/>
    </row>
    <row r="26" spans="1:8" s="8" customFormat="1">
      <c r="A26" s="13">
        <v>2800</v>
      </c>
      <c r="B26" s="12" t="s">
        <v>65</v>
      </c>
      <c r="C26" s="36">
        <v>3.5</v>
      </c>
      <c r="D26" s="28">
        <v>3.5</v>
      </c>
      <c r="E26" s="28">
        <v>2.73692</v>
      </c>
      <c r="F26" s="29">
        <f t="shared" si="0"/>
        <v>78.197714285714284</v>
      </c>
      <c r="G26" s="2"/>
      <c r="H26" s="2"/>
    </row>
    <row r="27" spans="1:8" s="8" customFormat="1">
      <c r="A27" s="60" t="s">
        <v>78</v>
      </c>
      <c r="B27" s="42" t="s">
        <v>77</v>
      </c>
      <c r="C27" s="43">
        <f>C28</f>
        <v>696.85400000000004</v>
      </c>
      <c r="D27" s="43">
        <f t="shared" ref="D27:E27" si="1">D28</f>
        <v>191.62</v>
      </c>
      <c r="E27" s="43">
        <f t="shared" si="1"/>
        <v>150.34800000000001</v>
      </c>
      <c r="F27" s="32">
        <f t="shared" si="0"/>
        <v>78.461538461538467</v>
      </c>
      <c r="G27" s="2"/>
      <c r="H27" s="2"/>
    </row>
    <row r="28" spans="1:8" s="8" customFormat="1" ht="54.75" customHeight="1">
      <c r="A28" s="60" t="s">
        <v>46</v>
      </c>
      <c r="B28" s="42" t="s">
        <v>47</v>
      </c>
      <c r="C28" s="43">
        <f>C29+C30+C32+C31</f>
        <v>696.85400000000004</v>
      </c>
      <c r="D28" s="43">
        <f t="shared" ref="D28:E28" si="2">D29+D30+D32+D31</f>
        <v>191.62</v>
      </c>
      <c r="E28" s="43">
        <f t="shared" si="2"/>
        <v>150.34800000000001</v>
      </c>
      <c r="F28" s="32">
        <f>E28/D28*100</f>
        <v>78.461538461538467</v>
      </c>
      <c r="G28" s="2"/>
      <c r="H28" s="2"/>
    </row>
    <row r="29" spans="1:8" s="8" customFormat="1">
      <c r="A29" s="13">
        <v>2111</v>
      </c>
      <c r="B29" s="12" t="s">
        <v>59</v>
      </c>
      <c r="C29" s="36">
        <v>566.35500000000002</v>
      </c>
      <c r="D29" s="28">
        <v>152.47499999999999</v>
      </c>
      <c r="E29" s="28">
        <v>122.4</v>
      </c>
      <c r="F29" s="29">
        <f>E29/D29*100</f>
        <v>80.275454992621746</v>
      </c>
      <c r="G29" s="2"/>
      <c r="H29" s="2"/>
    </row>
    <row r="30" spans="1:8" s="8" customFormat="1">
      <c r="A30" s="13">
        <v>2120</v>
      </c>
      <c r="B30" s="12" t="s">
        <v>60</v>
      </c>
      <c r="C30" s="36">
        <v>124.598</v>
      </c>
      <c r="D30" s="28">
        <v>33.543999999999997</v>
      </c>
      <c r="E30" s="28">
        <v>26.928000000000001</v>
      </c>
      <c r="F30" s="29">
        <f t="shared" ref="F30:F33" si="3">E30/D30*100</f>
        <v>80.27665156212737</v>
      </c>
      <c r="G30" s="2"/>
      <c r="H30" s="2"/>
    </row>
    <row r="31" spans="1:8" s="8" customFormat="1">
      <c r="A31" s="13">
        <v>2210</v>
      </c>
      <c r="B31" s="12" t="s">
        <v>61</v>
      </c>
      <c r="C31" s="36">
        <v>4.7009999999999996</v>
      </c>
      <c r="D31" s="28">
        <v>4.7009999999999996</v>
      </c>
      <c r="E31" s="28">
        <v>1.02</v>
      </c>
      <c r="F31" s="29">
        <f t="shared" si="3"/>
        <v>21.697511167836634</v>
      </c>
      <c r="G31" s="2"/>
      <c r="H31" s="2"/>
    </row>
    <row r="32" spans="1:8" s="8" customFormat="1">
      <c r="A32" s="13">
        <v>2250</v>
      </c>
      <c r="B32" s="12" t="s">
        <v>74</v>
      </c>
      <c r="C32" s="36">
        <v>1.2</v>
      </c>
      <c r="D32" s="28">
        <v>0.9</v>
      </c>
      <c r="E32" s="28">
        <v>0</v>
      </c>
      <c r="F32" s="29">
        <f t="shared" si="3"/>
        <v>0</v>
      </c>
      <c r="G32" s="2"/>
      <c r="H32" s="2"/>
    </row>
    <row r="33" spans="1:8" s="8" customFormat="1">
      <c r="A33" s="45">
        <v>37</v>
      </c>
      <c r="B33" s="42" t="s">
        <v>79</v>
      </c>
      <c r="C33" s="43">
        <f>C34+C35+C36+C37+C39+C40+C38</f>
        <v>987.09899999999993</v>
      </c>
      <c r="D33" s="43">
        <f>D34+D35+D36+D37+D39+D40+D38</f>
        <v>277.52800000000002</v>
      </c>
      <c r="E33" s="43">
        <f>E34+E35+E36+E37+E39+E40+E38</f>
        <v>183.08539999999999</v>
      </c>
      <c r="F33" s="32">
        <f t="shared" si="3"/>
        <v>65.970064281802195</v>
      </c>
      <c r="G33" s="2"/>
      <c r="H33" s="2"/>
    </row>
    <row r="34" spans="1:8" s="8" customFormat="1">
      <c r="A34" s="13">
        <v>2111</v>
      </c>
      <c r="B34" s="12" t="s">
        <v>59</v>
      </c>
      <c r="C34" s="36">
        <v>770.53899999999999</v>
      </c>
      <c r="D34" s="28">
        <v>205.4</v>
      </c>
      <c r="E34" s="28">
        <v>137.48688999999999</v>
      </c>
      <c r="F34" s="29">
        <f t="shared" ref="F34:F44" si="4">E34/D34*100</f>
        <v>66.936168451801365</v>
      </c>
      <c r="G34" s="2"/>
      <c r="H34" s="2"/>
    </row>
    <row r="35" spans="1:8" s="8" customFormat="1">
      <c r="A35" s="13">
        <v>2120</v>
      </c>
      <c r="B35" s="12" t="s">
        <v>60</v>
      </c>
      <c r="C35" s="36">
        <v>169.51900000000001</v>
      </c>
      <c r="D35" s="28">
        <v>45.188000000000002</v>
      </c>
      <c r="E35" s="28">
        <v>30.247119999999999</v>
      </c>
      <c r="F35" s="29">
        <f t="shared" si="4"/>
        <v>66.936177746304324</v>
      </c>
      <c r="G35" s="2"/>
      <c r="H35" s="2"/>
    </row>
    <row r="36" spans="1:8" s="8" customFormat="1">
      <c r="A36" s="13">
        <v>2210</v>
      </c>
      <c r="B36" s="12" t="s">
        <v>61</v>
      </c>
      <c r="C36" s="36">
        <v>10.14</v>
      </c>
      <c r="D36" s="28">
        <v>7.36</v>
      </c>
      <c r="E36" s="28">
        <v>0</v>
      </c>
      <c r="F36" s="29">
        <f t="shared" si="4"/>
        <v>0</v>
      </c>
      <c r="G36" s="2"/>
      <c r="H36" s="2"/>
    </row>
    <row r="37" spans="1:8" s="8" customFormat="1">
      <c r="A37" s="13">
        <v>2240</v>
      </c>
      <c r="B37" s="12" t="s">
        <v>62</v>
      </c>
      <c r="C37" s="36">
        <v>11.031000000000001</v>
      </c>
      <c r="D37" s="28">
        <v>8.8800000000000008</v>
      </c>
      <c r="E37" s="28">
        <v>8.82</v>
      </c>
      <c r="F37" s="29">
        <f t="shared" si="4"/>
        <v>99.324324324324323</v>
      </c>
      <c r="G37" s="2"/>
      <c r="H37" s="2"/>
    </row>
    <row r="38" spans="1:8" s="8" customFormat="1" hidden="1">
      <c r="A38" s="13">
        <v>2250</v>
      </c>
      <c r="B38" s="12" t="s">
        <v>74</v>
      </c>
      <c r="C38" s="36">
        <v>0</v>
      </c>
      <c r="D38" s="28">
        <v>0</v>
      </c>
      <c r="E38" s="28">
        <v>0</v>
      </c>
      <c r="F38" s="29" t="e">
        <f t="shared" si="4"/>
        <v>#DIV/0!</v>
      </c>
      <c r="G38" s="2"/>
      <c r="H38" s="2"/>
    </row>
    <row r="39" spans="1:8" s="8" customFormat="1">
      <c r="A39" s="13">
        <v>2273</v>
      </c>
      <c r="B39" s="12" t="s">
        <v>63</v>
      </c>
      <c r="C39" s="36">
        <v>13.948</v>
      </c>
      <c r="D39" s="28">
        <v>4.4000000000000004</v>
      </c>
      <c r="E39" s="28">
        <v>1.82202</v>
      </c>
      <c r="F39" s="29">
        <f t="shared" si="4"/>
        <v>41.409545454545452</v>
      </c>
      <c r="G39" s="2"/>
      <c r="H39" s="2"/>
    </row>
    <row r="40" spans="1:8" s="8" customFormat="1">
      <c r="A40" s="13">
        <v>2274</v>
      </c>
      <c r="B40" s="12" t="s">
        <v>64</v>
      </c>
      <c r="C40" s="36">
        <v>11.922000000000001</v>
      </c>
      <c r="D40" s="28">
        <v>6.3</v>
      </c>
      <c r="E40" s="28">
        <v>4.7093699999999998</v>
      </c>
      <c r="F40" s="29">
        <f t="shared" si="4"/>
        <v>74.751904761904768</v>
      </c>
      <c r="G40" s="2"/>
      <c r="H40" s="2"/>
    </row>
    <row r="41" spans="1:8">
      <c r="A41" s="10" t="s">
        <v>5</v>
      </c>
      <c r="B41" s="11" t="s">
        <v>6</v>
      </c>
      <c r="C41" s="27">
        <f>C43+C55+C68+C74+C81+C87+C89+C71</f>
        <v>30768.976390000003</v>
      </c>
      <c r="D41" s="27">
        <f>D43+D55+D68+D74+D81+D87+D89+D71</f>
        <v>8488.6473900000001</v>
      </c>
      <c r="E41" s="27">
        <f>E43+E55+E68+E74+E81+E87+E89+E71</f>
        <v>6690.6513800000002</v>
      </c>
      <c r="F41" s="32">
        <f t="shared" si="4"/>
        <v>78.818816150637645</v>
      </c>
      <c r="G41" s="2"/>
      <c r="H41" s="2"/>
    </row>
    <row r="42" spans="1:8" s="8" customFormat="1">
      <c r="A42" s="10" t="s">
        <v>78</v>
      </c>
      <c r="B42" s="42" t="s">
        <v>77</v>
      </c>
      <c r="C42" s="27">
        <f>C41</f>
        <v>30768.976390000003</v>
      </c>
      <c r="D42" s="27">
        <f t="shared" ref="D42:E42" si="5">D41</f>
        <v>8488.6473900000001</v>
      </c>
      <c r="E42" s="27">
        <f t="shared" si="5"/>
        <v>6690.6513800000002</v>
      </c>
      <c r="F42" s="27">
        <f t="shared" ref="F42" si="6">F41</f>
        <v>78.818816150637645</v>
      </c>
      <c r="G42" s="2"/>
      <c r="H42" s="2"/>
    </row>
    <row r="43" spans="1:8">
      <c r="A43" s="41" t="s">
        <v>7</v>
      </c>
      <c r="B43" s="42" t="s">
        <v>22</v>
      </c>
      <c r="C43" s="49">
        <f>SUM(C44:C54)</f>
        <v>5318.0153899999996</v>
      </c>
      <c r="D43" s="49">
        <f t="shared" ref="D43:E43" si="7">SUM(D44:D54)</f>
        <v>1423.0793899999999</v>
      </c>
      <c r="E43" s="49">
        <f t="shared" si="7"/>
        <v>1089.8374000000001</v>
      </c>
      <c r="F43" s="32">
        <f t="shared" si="4"/>
        <v>76.583035890921039</v>
      </c>
      <c r="G43" s="2"/>
      <c r="H43" s="2"/>
    </row>
    <row r="44" spans="1:8" s="8" customFormat="1">
      <c r="A44" s="13">
        <v>2111</v>
      </c>
      <c r="B44" s="12" t="s">
        <v>59</v>
      </c>
      <c r="C44" s="36">
        <v>3674.866</v>
      </c>
      <c r="D44" s="28">
        <v>794.01199999999994</v>
      </c>
      <c r="E44" s="28">
        <v>720.33973000000003</v>
      </c>
      <c r="F44" s="29">
        <f t="shared" si="4"/>
        <v>90.721516803272507</v>
      </c>
      <c r="G44" s="2"/>
      <c r="H44" s="2"/>
    </row>
    <row r="45" spans="1:8" s="8" customFormat="1">
      <c r="A45" s="13">
        <v>2120</v>
      </c>
      <c r="B45" s="12" t="s">
        <v>60</v>
      </c>
      <c r="C45" s="36">
        <v>906.322</v>
      </c>
      <c r="D45" s="28">
        <v>202.18899999999999</v>
      </c>
      <c r="E45" s="28">
        <v>157.75558000000001</v>
      </c>
      <c r="F45" s="29">
        <f t="shared" ref="F45:F51" si="8">E45/D45*100</f>
        <v>78.023819297785749</v>
      </c>
      <c r="G45" s="2"/>
      <c r="H45" s="2"/>
    </row>
    <row r="46" spans="1:8" s="8" customFormat="1">
      <c r="A46" s="13">
        <v>2210</v>
      </c>
      <c r="B46" s="12" t="s">
        <v>61</v>
      </c>
      <c r="C46" s="36">
        <v>50.695</v>
      </c>
      <c r="D46" s="28">
        <v>50.695</v>
      </c>
      <c r="E46" s="28">
        <v>33.61</v>
      </c>
      <c r="F46" s="29">
        <f t="shared" si="8"/>
        <v>66.298451523818912</v>
      </c>
      <c r="G46" s="2"/>
      <c r="H46" s="2"/>
    </row>
    <row r="47" spans="1:8" s="8" customFormat="1">
      <c r="A47" s="13">
        <v>2230</v>
      </c>
      <c r="B47" s="12" t="s">
        <v>66</v>
      </c>
      <c r="C47" s="36">
        <v>137.4</v>
      </c>
      <c r="D47" s="28">
        <v>137.4</v>
      </c>
      <c r="E47" s="28">
        <v>0</v>
      </c>
      <c r="F47" s="29">
        <f t="shared" si="8"/>
        <v>0</v>
      </c>
      <c r="G47" s="2"/>
      <c r="H47" s="2"/>
    </row>
    <row r="48" spans="1:8" s="8" customFormat="1">
      <c r="A48" s="13">
        <v>2240</v>
      </c>
      <c r="B48" s="12" t="s">
        <v>62</v>
      </c>
      <c r="C48" s="36">
        <v>58.673999999999999</v>
      </c>
      <c r="D48" s="28">
        <v>13.425000000000001</v>
      </c>
      <c r="E48" s="28">
        <v>5.2994500000000002</v>
      </c>
      <c r="F48" s="29">
        <f t="shared" si="8"/>
        <v>39.474487895716948</v>
      </c>
      <c r="G48" s="2"/>
      <c r="H48" s="2"/>
    </row>
    <row r="49" spans="1:8" s="8" customFormat="1" hidden="1">
      <c r="A49" s="13">
        <v>2250</v>
      </c>
      <c r="B49" s="12" t="s">
        <v>74</v>
      </c>
      <c r="C49" s="36">
        <v>0</v>
      </c>
      <c r="D49" s="28">
        <v>0</v>
      </c>
      <c r="E49" s="28">
        <v>0</v>
      </c>
      <c r="F49" s="29" t="e">
        <f t="shared" si="8"/>
        <v>#DIV/0!</v>
      </c>
      <c r="G49" s="2"/>
      <c r="H49" s="2"/>
    </row>
    <row r="50" spans="1:8" s="8" customFormat="1">
      <c r="A50" s="13">
        <v>2272</v>
      </c>
      <c r="B50" s="12" t="s">
        <v>67</v>
      </c>
      <c r="C50" s="36">
        <v>15.148999999999999</v>
      </c>
      <c r="D50" s="28">
        <v>4.593</v>
      </c>
      <c r="E50" s="28">
        <v>1.1272500000000001</v>
      </c>
      <c r="F50" s="29">
        <f t="shared" si="8"/>
        <v>24.542782495101243</v>
      </c>
      <c r="G50" s="2"/>
      <c r="H50" s="2"/>
    </row>
    <row r="51" spans="1:8" s="8" customFormat="1">
      <c r="A51" s="13">
        <v>2273</v>
      </c>
      <c r="B51" s="12" t="s">
        <v>63</v>
      </c>
      <c r="C51" s="36">
        <v>225.39538999999999</v>
      </c>
      <c r="D51" s="28">
        <v>66.510390000000001</v>
      </c>
      <c r="E51" s="28">
        <v>18.28389</v>
      </c>
      <c r="F51" s="29">
        <f t="shared" si="8"/>
        <v>27.490276331261924</v>
      </c>
      <c r="G51" s="2"/>
      <c r="H51" s="2"/>
    </row>
    <row r="52" spans="1:8" s="8" customFormat="1">
      <c r="A52" s="13">
        <v>2274</v>
      </c>
      <c r="B52" s="12" t="s">
        <v>64</v>
      </c>
      <c r="C52" s="36">
        <v>249.51400000000001</v>
      </c>
      <c r="D52" s="28">
        <v>154.255</v>
      </c>
      <c r="E52" s="28">
        <v>153.42150000000001</v>
      </c>
      <c r="F52" s="29">
        <f t="shared" ref="F52" si="9">E52/D52*100</f>
        <v>99.45966095102267</v>
      </c>
      <c r="G52" s="2"/>
      <c r="H52" s="2"/>
    </row>
    <row r="53" spans="1:8" s="8" customFormat="1" ht="31.5" hidden="1">
      <c r="A53" s="13">
        <v>2275</v>
      </c>
      <c r="B53" s="12" t="s">
        <v>85</v>
      </c>
      <c r="C53" s="36">
        <v>0</v>
      </c>
      <c r="D53" s="28">
        <v>0</v>
      </c>
      <c r="E53" s="28">
        <v>0</v>
      </c>
      <c r="F53" s="29">
        <v>0</v>
      </c>
      <c r="G53" s="2"/>
      <c r="H53" s="2"/>
    </row>
    <row r="54" spans="1:8" s="8" customFormat="1" ht="47.25" hidden="1">
      <c r="A54" s="13">
        <v>2282</v>
      </c>
      <c r="B54" s="12" t="s">
        <v>84</v>
      </c>
      <c r="C54" s="36">
        <v>0</v>
      </c>
      <c r="D54" s="28">
        <v>0</v>
      </c>
      <c r="E54" s="28">
        <v>0</v>
      </c>
      <c r="F54" s="29">
        <v>0</v>
      </c>
      <c r="G54" s="2"/>
      <c r="H54" s="2"/>
    </row>
    <row r="55" spans="1:8" ht="51" customHeight="1">
      <c r="A55" s="41" t="s">
        <v>50</v>
      </c>
      <c r="B55" s="42" t="s">
        <v>51</v>
      </c>
      <c r="C55" s="43">
        <f>SUM(C56:C67)</f>
        <v>9057.0680000000011</v>
      </c>
      <c r="D55" s="43">
        <f>SUM(D56:D67)</f>
        <v>3330.5529999999999</v>
      </c>
      <c r="E55" s="43">
        <f>SUM(E56:E67)</f>
        <v>2151.9635000000003</v>
      </c>
      <c r="F55" s="32">
        <f>E55/D55*100</f>
        <v>64.612798535258264</v>
      </c>
      <c r="G55" s="2"/>
      <c r="H55" s="2"/>
    </row>
    <row r="56" spans="1:8" s="8" customFormat="1">
      <c r="A56" s="13">
        <v>2111</v>
      </c>
      <c r="B56" s="12" t="s">
        <v>59</v>
      </c>
      <c r="C56" s="36">
        <v>4811.848</v>
      </c>
      <c r="D56" s="28">
        <v>1052.7090000000001</v>
      </c>
      <c r="E56" s="28">
        <v>906.85091</v>
      </c>
      <c r="F56" s="29">
        <f>E56/D56*100</f>
        <v>86.1445005219866</v>
      </c>
      <c r="G56" s="2"/>
      <c r="H56" s="2"/>
    </row>
    <row r="57" spans="1:8" s="8" customFormat="1">
      <c r="A57" s="13">
        <v>2120</v>
      </c>
      <c r="B57" s="12" t="s">
        <v>60</v>
      </c>
      <c r="C57" s="36">
        <v>1256.96</v>
      </c>
      <c r="D57" s="28">
        <v>276.86500000000001</v>
      </c>
      <c r="E57" s="28">
        <v>203.57324</v>
      </c>
      <c r="F57" s="29">
        <f t="shared" ref="F57:F67" si="10">E57/D57*100</f>
        <v>73.5279793401116</v>
      </c>
      <c r="G57" s="2"/>
      <c r="H57" s="2"/>
    </row>
    <row r="58" spans="1:8" s="8" customFormat="1">
      <c r="A58" s="13">
        <v>2210</v>
      </c>
      <c r="B58" s="12" t="s">
        <v>61</v>
      </c>
      <c r="C58" s="36">
        <v>797.78800000000001</v>
      </c>
      <c r="D58" s="28">
        <v>797.78800000000001</v>
      </c>
      <c r="E58" s="28">
        <v>161.53899999999999</v>
      </c>
      <c r="F58" s="29">
        <f t="shared" si="10"/>
        <v>20.248361720156229</v>
      </c>
      <c r="G58" s="2"/>
      <c r="H58" s="2"/>
    </row>
    <row r="59" spans="1:8" s="8" customFormat="1">
      <c r="A59" s="13">
        <v>2230</v>
      </c>
      <c r="B59" s="12" t="s">
        <v>66</v>
      </c>
      <c r="C59" s="36">
        <v>320.029</v>
      </c>
      <c r="D59" s="28">
        <v>225.75</v>
      </c>
      <c r="E59" s="28">
        <v>24.83464</v>
      </c>
      <c r="F59" s="29">
        <f t="shared" si="10"/>
        <v>11.000947951273533</v>
      </c>
      <c r="G59" s="2"/>
      <c r="H59" s="2"/>
    </row>
    <row r="60" spans="1:8" s="8" customFormat="1">
      <c r="A60" s="13">
        <v>2240</v>
      </c>
      <c r="B60" s="12" t="s">
        <v>62</v>
      </c>
      <c r="C60" s="36">
        <v>178.822</v>
      </c>
      <c r="D60" s="28">
        <v>84.168999999999997</v>
      </c>
      <c r="E60" s="28">
        <v>63.675409999999999</v>
      </c>
      <c r="F60" s="29">
        <f t="shared" si="10"/>
        <v>75.651855196093578</v>
      </c>
      <c r="G60" s="2"/>
      <c r="H60" s="2"/>
    </row>
    <row r="61" spans="1:8" s="8" customFormat="1">
      <c r="A61" s="13">
        <v>2250</v>
      </c>
      <c r="B61" s="12" t="s">
        <v>74</v>
      </c>
      <c r="C61" s="36">
        <v>4.5</v>
      </c>
      <c r="D61" s="28">
        <v>1.8</v>
      </c>
      <c r="E61" s="28">
        <v>0</v>
      </c>
      <c r="F61" s="29">
        <f t="shared" si="10"/>
        <v>0</v>
      </c>
      <c r="G61" s="2"/>
      <c r="H61" s="2"/>
    </row>
    <row r="62" spans="1:8" s="8" customFormat="1" hidden="1">
      <c r="A62" s="13">
        <v>2271</v>
      </c>
      <c r="B62" s="12" t="s">
        <v>68</v>
      </c>
      <c r="C62" s="36">
        <v>0</v>
      </c>
      <c r="D62" s="28">
        <v>0</v>
      </c>
      <c r="E62" s="28">
        <v>0</v>
      </c>
      <c r="F62" s="29" t="e">
        <f t="shared" si="10"/>
        <v>#DIV/0!</v>
      </c>
      <c r="G62" s="2"/>
      <c r="H62" s="2"/>
    </row>
    <row r="63" spans="1:8" s="8" customFormat="1">
      <c r="A63" s="13">
        <v>2272</v>
      </c>
      <c r="B63" s="12" t="s">
        <v>67</v>
      </c>
      <c r="C63" s="36">
        <v>17.097999999999999</v>
      </c>
      <c r="D63" s="28">
        <v>4.6130000000000004</v>
      </c>
      <c r="E63" s="28">
        <v>2.1004999999999998</v>
      </c>
      <c r="F63" s="29">
        <f t="shared" si="10"/>
        <v>45.534359419033159</v>
      </c>
      <c r="G63" s="2"/>
      <c r="H63" s="2"/>
    </row>
    <row r="64" spans="1:8" s="8" customFormat="1">
      <c r="A64" s="13">
        <v>2273</v>
      </c>
      <c r="B64" s="12" t="s">
        <v>63</v>
      </c>
      <c r="C64" s="36">
        <v>426.774</v>
      </c>
      <c r="D64" s="28">
        <v>174.31399999999999</v>
      </c>
      <c r="E64" s="28">
        <v>119.99733000000001</v>
      </c>
      <c r="F64" s="29">
        <f t="shared" si="10"/>
        <v>68.839754695549416</v>
      </c>
      <c r="G64" s="2"/>
      <c r="H64" s="2"/>
    </row>
    <row r="65" spans="1:8" s="8" customFormat="1">
      <c r="A65" s="13">
        <v>2274</v>
      </c>
      <c r="B65" s="12" t="s">
        <v>64</v>
      </c>
      <c r="C65" s="36">
        <v>1241.749</v>
      </c>
      <c r="D65" s="28">
        <v>711.04499999999996</v>
      </c>
      <c r="E65" s="28">
        <v>667.98155999999994</v>
      </c>
      <c r="F65" s="29">
        <f t="shared" si="10"/>
        <v>93.943640697846121</v>
      </c>
      <c r="G65" s="2"/>
      <c r="H65" s="2"/>
    </row>
    <row r="66" spans="1:8" s="8" customFormat="1" ht="47.25" hidden="1">
      <c r="A66" s="13">
        <v>2282</v>
      </c>
      <c r="B66" s="12" t="s">
        <v>84</v>
      </c>
      <c r="C66" s="36">
        <v>0</v>
      </c>
      <c r="D66" s="28">
        <v>0</v>
      </c>
      <c r="E66" s="28">
        <v>0</v>
      </c>
      <c r="F66" s="29">
        <v>0</v>
      </c>
      <c r="G66" s="2"/>
      <c r="H66" s="2"/>
    </row>
    <row r="67" spans="1:8" s="8" customFormat="1">
      <c r="A67" s="13">
        <v>2800</v>
      </c>
      <c r="B67" s="12" t="s">
        <v>65</v>
      </c>
      <c r="C67" s="36">
        <v>1.5</v>
      </c>
      <c r="D67" s="28">
        <v>1.5</v>
      </c>
      <c r="E67" s="28">
        <v>1.4109100000000001</v>
      </c>
      <c r="F67" s="29">
        <f t="shared" si="10"/>
        <v>94.060666666666677</v>
      </c>
      <c r="G67" s="2"/>
      <c r="H67" s="2"/>
    </row>
    <row r="68" spans="1:8" s="8" customFormat="1" ht="47.25">
      <c r="A68" s="41" t="s">
        <v>52</v>
      </c>
      <c r="B68" s="42" t="s">
        <v>90</v>
      </c>
      <c r="C68" s="43">
        <f>SUM(C69:C70)</f>
        <v>14260</v>
      </c>
      <c r="D68" s="43">
        <f>SUM(D69:D70)</f>
        <v>3181.8999999999996</v>
      </c>
      <c r="E68" s="43">
        <f>SUM(E69:E70)</f>
        <v>3024.4815100000001</v>
      </c>
      <c r="F68" s="32">
        <f t="shared" ref="F68:F75" si="11">E68/D68*100</f>
        <v>95.052688959426774</v>
      </c>
      <c r="G68" s="2"/>
      <c r="H68" s="2"/>
    </row>
    <row r="69" spans="1:8" s="8" customFormat="1">
      <c r="A69" s="13">
        <v>2111</v>
      </c>
      <c r="B69" s="12" t="s">
        <v>59</v>
      </c>
      <c r="C69" s="36">
        <v>11688.525</v>
      </c>
      <c r="D69" s="28">
        <v>2608.1149999999998</v>
      </c>
      <c r="E69" s="28">
        <v>2477.04403</v>
      </c>
      <c r="F69" s="29">
        <f t="shared" si="11"/>
        <v>94.974494222839112</v>
      </c>
      <c r="G69" s="2"/>
      <c r="H69" s="2"/>
    </row>
    <row r="70" spans="1:8" s="8" customFormat="1">
      <c r="A70" s="13">
        <v>2120</v>
      </c>
      <c r="B70" s="12" t="s">
        <v>60</v>
      </c>
      <c r="C70" s="36">
        <v>2571.4749999999999</v>
      </c>
      <c r="D70" s="28">
        <v>573.78499999999997</v>
      </c>
      <c r="E70" s="28">
        <v>547.43748000000005</v>
      </c>
      <c r="F70" s="29">
        <f t="shared" si="11"/>
        <v>95.408119766114496</v>
      </c>
      <c r="G70" s="2"/>
      <c r="H70" s="2"/>
    </row>
    <row r="71" spans="1:8" s="8" customFormat="1" ht="165.75" customHeight="1">
      <c r="A71" s="45">
        <v>1061</v>
      </c>
      <c r="B71" s="42" t="s">
        <v>102</v>
      </c>
      <c r="C71" s="43">
        <f>C72+C73</f>
        <v>33.626999999999995</v>
      </c>
      <c r="D71" s="43">
        <f t="shared" ref="D71:E71" si="12">D72+D73</f>
        <v>33.626999999999995</v>
      </c>
      <c r="E71" s="43">
        <f t="shared" si="12"/>
        <v>0</v>
      </c>
      <c r="F71" s="32">
        <f t="shared" si="11"/>
        <v>0</v>
      </c>
      <c r="G71" s="2"/>
      <c r="H71" s="2"/>
    </row>
    <row r="72" spans="1:8" s="8" customFormat="1">
      <c r="A72" s="13">
        <v>2111</v>
      </c>
      <c r="B72" s="12" t="s">
        <v>59</v>
      </c>
      <c r="C72" s="36">
        <v>27.562999999999999</v>
      </c>
      <c r="D72" s="28">
        <v>27.562999999999999</v>
      </c>
      <c r="E72" s="28">
        <v>0</v>
      </c>
      <c r="F72" s="29">
        <f t="shared" si="11"/>
        <v>0</v>
      </c>
      <c r="G72" s="2"/>
      <c r="H72" s="2"/>
    </row>
    <row r="73" spans="1:8" s="8" customFormat="1">
      <c r="A73" s="13">
        <v>2120</v>
      </c>
      <c r="B73" s="12" t="s">
        <v>60</v>
      </c>
      <c r="C73" s="36">
        <v>6.0640000000000001</v>
      </c>
      <c r="D73" s="28">
        <v>6.0640000000000001</v>
      </c>
      <c r="E73" s="28">
        <v>0</v>
      </c>
      <c r="F73" s="29">
        <f t="shared" si="11"/>
        <v>0</v>
      </c>
      <c r="G73" s="2"/>
      <c r="H73" s="2"/>
    </row>
    <row r="74" spans="1:8" ht="52.5" customHeight="1">
      <c r="A74" s="41" t="s">
        <v>43</v>
      </c>
      <c r="B74" s="42" t="s">
        <v>44</v>
      </c>
      <c r="C74" s="43">
        <f>SUM(C75:C80)</f>
        <v>757.18300000000011</v>
      </c>
      <c r="D74" s="43">
        <f>SUM(D75:D80)</f>
        <v>198.76499999999999</v>
      </c>
      <c r="E74" s="43">
        <f>SUM(E75:E80)</f>
        <v>159.49509999999998</v>
      </c>
      <c r="F74" s="32">
        <f t="shared" si="11"/>
        <v>80.243050838930387</v>
      </c>
      <c r="G74" s="2"/>
      <c r="H74" s="2"/>
    </row>
    <row r="75" spans="1:8" s="8" customFormat="1">
      <c r="A75" s="13">
        <v>2111</v>
      </c>
      <c r="B75" s="12" t="s">
        <v>59</v>
      </c>
      <c r="C75" s="36">
        <v>518.77800000000002</v>
      </c>
      <c r="D75" s="28">
        <v>112.125</v>
      </c>
      <c r="E75" s="28">
        <v>89.644149999999996</v>
      </c>
      <c r="F75" s="29">
        <f t="shared" si="11"/>
        <v>79.950189520624306</v>
      </c>
      <c r="G75" s="2"/>
      <c r="H75" s="2"/>
    </row>
    <row r="76" spans="1:8" s="8" customFormat="1">
      <c r="A76" s="13">
        <v>2120</v>
      </c>
      <c r="B76" s="12" t="s">
        <v>60</v>
      </c>
      <c r="C76" s="36">
        <v>128.113</v>
      </c>
      <c r="D76" s="28">
        <v>27.859000000000002</v>
      </c>
      <c r="E76" s="28">
        <v>20.256810000000002</v>
      </c>
      <c r="F76" s="29">
        <f t="shared" ref="F76:F80" si="13">E76/D76*100</f>
        <v>72.711906385728128</v>
      </c>
      <c r="G76" s="2"/>
      <c r="H76" s="2"/>
    </row>
    <row r="77" spans="1:8" s="8" customFormat="1">
      <c r="A77" s="13">
        <v>2210</v>
      </c>
      <c r="B77" s="12" t="s">
        <v>61</v>
      </c>
      <c r="C77" s="36">
        <v>2.0270000000000001</v>
      </c>
      <c r="D77" s="28">
        <v>2.0270000000000001</v>
      </c>
      <c r="E77" s="28">
        <v>0</v>
      </c>
      <c r="F77" s="29">
        <f t="shared" si="13"/>
        <v>0</v>
      </c>
      <c r="G77" s="2"/>
      <c r="H77" s="2"/>
    </row>
    <row r="78" spans="1:8" s="8" customFormat="1">
      <c r="A78" s="13">
        <v>2240</v>
      </c>
      <c r="B78" s="12" t="s">
        <v>62</v>
      </c>
      <c r="C78" s="36">
        <v>16.771000000000001</v>
      </c>
      <c r="D78" s="28">
        <v>5.181</v>
      </c>
      <c r="E78" s="28">
        <v>4.1367599999999998</v>
      </c>
      <c r="F78" s="29">
        <f t="shared" si="13"/>
        <v>79.844817602779386</v>
      </c>
      <c r="G78" s="2"/>
      <c r="H78" s="2"/>
    </row>
    <row r="79" spans="1:8" s="8" customFormat="1">
      <c r="A79" s="13">
        <v>2273</v>
      </c>
      <c r="B79" s="12" t="s">
        <v>63</v>
      </c>
      <c r="C79" s="36">
        <v>11.085000000000001</v>
      </c>
      <c r="D79" s="28">
        <v>6.9080000000000004</v>
      </c>
      <c r="E79" s="28">
        <v>6.1160100000000002</v>
      </c>
      <c r="F79" s="29">
        <f t="shared" si="13"/>
        <v>88.53517660683265</v>
      </c>
      <c r="G79" s="2"/>
      <c r="H79" s="2"/>
    </row>
    <row r="80" spans="1:8" s="8" customFormat="1">
      <c r="A80" s="13">
        <v>2274</v>
      </c>
      <c r="B80" s="12" t="s">
        <v>64</v>
      </c>
      <c r="C80" s="36">
        <v>80.409000000000006</v>
      </c>
      <c r="D80" s="28">
        <v>44.664999999999999</v>
      </c>
      <c r="E80" s="28">
        <v>39.341369999999998</v>
      </c>
      <c r="F80" s="29">
        <f t="shared" si="13"/>
        <v>88.080980633605733</v>
      </c>
      <c r="G80" s="2"/>
      <c r="H80" s="2"/>
    </row>
    <row r="81" spans="1:8" ht="35.25" customHeight="1">
      <c r="A81" s="45">
        <v>1141</v>
      </c>
      <c r="B81" s="42" t="s">
        <v>45</v>
      </c>
      <c r="C81" s="43">
        <f>SUM(C82:C86)</f>
        <v>1328.596</v>
      </c>
      <c r="D81" s="43">
        <f>SUM(D82:D86)</f>
        <v>308.04599999999999</v>
      </c>
      <c r="E81" s="43">
        <f>SUM(E82:E86)</f>
        <v>252.31016</v>
      </c>
      <c r="F81" s="32">
        <f>E81/D81*100</f>
        <v>81.90665030547386</v>
      </c>
      <c r="G81" s="2"/>
      <c r="H81" s="2"/>
    </row>
    <row r="82" spans="1:8" s="8" customFormat="1">
      <c r="A82" s="13">
        <v>2111</v>
      </c>
      <c r="B82" s="12" t="s">
        <v>59</v>
      </c>
      <c r="C82" s="36">
        <v>1058.8720000000001</v>
      </c>
      <c r="D82" s="28">
        <v>238.56299999999999</v>
      </c>
      <c r="E82" s="28">
        <v>199.73784000000001</v>
      </c>
      <c r="F82" s="29">
        <f>E82/D82*100</f>
        <v>83.725405867632446</v>
      </c>
      <c r="G82" s="2"/>
      <c r="H82" s="2"/>
    </row>
    <row r="83" spans="1:8" s="8" customFormat="1">
      <c r="A83" s="13">
        <v>2120</v>
      </c>
      <c r="B83" s="12" t="s">
        <v>60</v>
      </c>
      <c r="C83" s="36">
        <v>248.35900000000001</v>
      </c>
      <c r="D83" s="28">
        <v>56.338000000000001</v>
      </c>
      <c r="E83" s="28">
        <v>43.942320000000002</v>
      </c>
      <c r="F83" s="29">
        <f t="shared" ref="F83:F86" si="14">E83/D83*100</f>
        <v>77.997656998828504</v>
      </c>
      <c r="G83" s="2"/>
      <c r="H83" s="2"/>
    </row>
    <row r="84" spans="1:8" s="8" customFormat="1">
      <c r="A84" s="13">
        <v>2210</v>
      </c>
      <c r="B84" s="12" t="s">
        <v>61</v>
      </c>
      <c r="C84" s="36">
        <v>3.9449999999999998</v>
      </c>
      <c r="D84" s="28">
        <v>3.9449999999999998</v>
      </c>
      <c r="E84" s="28">
        <v>0.51</v>
      </c>
      <c r="F84" s="29">
        <f t="shared" si="14"/>
        <v>12.927756653992395</v>
      </c>
      <c r="G84" s="2"/>
      <c r="H84" s="2"/>
    </row>
    <row r="85" spans="1:8" s="8" customFormat="1">
      <c r="A85" s="13">
        <v>2240</v>
      </c>
      <c r="B85" s="12" t="s">
        <v>62</v>
      </c>
      <c r="C85" s="36">
        <v>17.420000000000002</v>
      </c>
      <c r="D85" s="28">
        <v>9.1999999999999993</v>
      </c>
      <c r="E85" s="28">
        <v>8.1199999999999992</v>
      </c>
      <c r="F85" s="29">
        <f t="shared" si="14"/>
        <v>88.260869565217391</v>
      </c>
      <c r="G85" s="2"/>
      <c r="H85" s="2"/>
    </row>
    <row r="86" spans="1:8" s="8" customFormat="1" hidden="1">
      <c r="A86" s="13">
        <v>2250</v>
      </c>
      <c r="B86" s="12" t="s">
        <v>74</v>
      </c>
      <c r="C86" s="36">
        <v>0</v>
      </c>
      <c r="D86" s="28">
        <v>0</v>
      </c>
      <c r="E86" s="28">
        <v>0</v>
      </c>
      <c r="F86" s="29" t="e">
        <f t="shared" si="14"/>
        <v>#DIV/0!</v>
      </c>
      <c r="G86" s="2"/>
      <c r="H86" s="2"/>
    </row>
    <row r="87" spans="1:8" s="8" customFormat="1">
      <c r="A87" s="45">
        <v>1142</v>
      </c>
      <c r="B87" s="42" t="s">
        <v>40</v>
      </c>
      <c r="C87" s="43">
        <f>C88</f>
        <v>1.81</v>
      </c>
      <c r="D87" s="43">
        <f t="shared" ref="D87:E87" si="15">D88</f>
        <v>0</v>
      </c>
      <c r="E87" s="43">
        <f t="shared" si="15"/>
        <v>0</v>
      </c>
      <c r="F87" s="29">
        <v>0</v>
      </c>
      <c r="G87" s="2"/>
      <c r="H87" s="2"/>
    </row>
    <row r="88" spans="1:8" s="8" customFormat="1">
      <c r="A88" s="13">
        <v>2730</v>
      </c>
      <c r="B88" s="12" t="s">
        <v>69</v>
      </c>
      <c r="C88" s="36">
        <v>1.81</v>
      </c>
      <c r="D88" s="28">
        <v>0</v>
      </c>
      <c r="E88" s="28">
        <v>0</v>
      </c>
      <c r="F88" s="29">
        <v>0</v>
      </c>
      <c r="G88" s="2"/>
      <c r="H88" s="2"/>
    </row>
    <row r="89" spans="1:8" s="8" customFormat="1" ht="72.75" customHeight="1">
      <c r="A89" s="45">
        <v>1210</v>
      </c>
      <c r="B89" s="71" t="s">
        <v>103</v>
      </c>
      <c r="C89" s="43">
        <f>C90+C91</f>
        <v>12.677</v>
      </c>
      <c r="D89" s="43">
        <f t="shared" ref="D89:E89" si="16">D90+D91</f>
        <v>12.677</v>
      </c>
      <c r="E89" s="43">
        <f t="shared" si="16"/>
        <v>12.56371</v>
      </c>
      <c r="F89" s="32">
        <f>E89/D89*100</f>
        <v>99.106334306223872</v>
      </c>
      <c r="G89" s="2"/>
      <c r="H89" s="2"/>
    </row>
    <row r="90" spans="1:8" s="8" customFormat="1" ht="25.5" customHeight="1">
      <c r="A90" s="13">
        <v>2111</v>
      </c>
      <c r="B90" s="12" t="s">
        <v>59</v>
      </c>
      <c r="C90" s="36">
        <v>10.391</v>
      </c>
      <c r="D90" s="36">
        <v>10.391</v>
      </c>
      <c r="E90" s="36">
        <v>10.298109999999999</v>
      </c>
      <c r="F90" s="32">
        <f t="shared" ref="F90:F93" si="17">E90/D90*100</f>
        <v>99.106053315369067</v>
      </c>
      <c r="G90" s="2"/>
      <c r="H90" s="2"/>
    </row>
    <row r="91" spans="1:8" s="8" customFormat="1" ht="18" customHeight="1">
      <c r="A91" s="13">
        <v>2120</v>
      </c>
      <c r="B91" s="12" t="s">
        <v>60</v>
      </c>
      <c r="C91" s="36">
        <v>2.286</v>
      </c>
      <c r="D91" s="36">
        <v>2.286</v>
      </c>
      <c r="E91" s="36">
        <v>2.2656000000000001</v>
      </c>
      <c r="F91" s="29">
        <f t="shared" si="17"/>
        <v>99.107611548556434</v>
      </c>
      <c r="G91" s="2"/>
      <c r="H91" s="2"/>
    </row>
    <row r="92" spans="1:8" ht="33" customHeight="1">
      <c r="A92" s="10" t="s">
        <v>8</v>
      </c>
      <c r="B92" s="11" t="s">
        <v>9</v>
      </c>
      <c r="C92" s="27">
        <f>C94+C96+C98+C100+C105+C108+C103</f>
        <v>732.08699999999999</v>
      </c>
      <c r="D92" s="27">
        <f>D94+D96+D98+D100+D105+D108+D103</f>
        <v>153.57499999999999</v>
      </c>
      <c r="E92" s="27">
        <f>E94+E96+E98+E100+E105+E108</f>
        <v>72.748819999999995</v>
      </c>
      <c r="F92" s="32">
        <f t="shared" si="17"/>
        <v>47.370223018069346</v>
      </c>
      <c r="G92" s="2"/>
      <c r="H92" s="2"/>
    </row>
    <row r="93" spans="1:8" s="8" customFormat="1" ht="33" customHeight="1">
      <c r="A93" s="10" t="s">
        <v>76</v>
      </c>
      <c r="B93" s="11" t="s">
        <v>75</v>
      </c>
      <c r="C93" s="27">
        <f>C94+C96+C98+C100+C105</f>
        <v>522.08699999999999</v>
      </c>
      <c r="D93" s="27">
        <f>D94+D96+D98+D100+D105</f>
        <v>153.57499999999999</v>
      </c>
      <c r="E93" s="27">
        <f>E94+E96+E98+E100+E105</f>
        <v>72.748819999999995</v>
      </c>
      <c r="F93" s="32">
        <f t="shared" si="17"/>
        <v>47.370223018069346</v>
      </c>
      <c r="G93" s="2"/>
      <c r="H93" s="2"/>
    </row>
    <row r="94" spans="1:8" ht="52.5" customHeight="1">
      <c r="A94" s="45">
        <v>3035</v>
      </c>
      <c r="B94" s="42" t="s">
        <v>41</v>
      </c>
      <c r="C94" s="43">
        <f>C95</f>
        <v>25</v>
      </c>
      <c r="D94" s="44">
        <f>D95</f>
        <v>6.3</v>
      </c>
      <c r="E94" s="44">
        <f>E95</f>
        <v>3.2488199999999998</v>
      </c>
      <c r="F94" s="32">
        <f>E94/D94*100</f>
        <v>51.568571428571431</v>
      </c>
      <c r="G94" s="2"/>
      <c r="H94" s="2"/>
    </row>
    <row r="95" spans="1:8" s="8" customFormat="1">
      <c r="A95" s="13">
        <v>2730</v>
      </c>
      <c r="B95" s="12" t="s">
        <v>69</v>
      </c>
      <c r="C95" s="36">
        <v>25</v>
      </c>
      <c r="D95" s="28">
        <v>6.3</v>
      </c>
      <c r="E95" s="28">
        <v>3.2488199999999998</v>
      </c>
      <c r="F95" s="29">
        <f>E95/D95*100</f>
        <v>51.568571428571431</v>
      </c>
      <c r="G95" s="2"/>
      <c r="H95" s="2"/>
    </row>
    <row r="96" spans="1:8" s="8" customFormat="1" ht="53.25" customHeight="1">
      <c r="A96" s="45">
        <v>3050</v>
      </c>
      <c r="B96" s="42" t="s">
        <v>48</v>
      </c>
      <c r="C96" s="43">
        <f>C97</f>
        <v>4.6710000000000003</v>
      </c>
      <c r="D96" s="44">
        <f>D97</f>
        <v>1.17</v>
      </c>
      <c r="E96" s="44">
        <f>E97</f>
        <v>0</v>
      </c>
      <c r="F96" s="29">
        <f t="shared" ref="F96:F97" si="18">E96/D96*100</f>
        <v>0</v>
      </c>
      <c r="G96" s="2"/>
      <c r="H96" s="2"/>
    </row>
    <row r="97" spans="1:8" s="8" customFormat="1">
      <c r="A97" s="13">
        <v>2730</v>
      </c>
      <c r="B97" s="12" t="s">
        <v>69</v>
      </c>
      <c r="C97" s="36">
        <v>4.6710000000000003</v>
      </c>
      <c r="D97" s="28">
        <v>1.17</v>
      </c>
      <c r="E97" s="28">
        <v>0</v>
      </c>
      <c r="F97" s="29">
        <f t="shared" si="18"/>
        <v>0</v>
      </c>
      <c r="G97" s="2"/>
      <c r="H97" s="2"/>
    </row>
    <row r="98" spans="1:8" s="8" customFormat="1" ht="105.75" customHeight="1">
      <c r="A98" s="45">
        <v>3160</v>
      </c>
      <c r="B98" s="42" t="s">
        <v>49</v>
      </c>
      <c r="C98" s="43">
        <f>C99</f>
        <v>24.416</v>
      </c>
      <c r="D98" s="43">
        <f>D99</f>
        <v>6.1050000000000004</v>
      </c>
      <c r="E98" s="43">
        <f>E99</f>
        <v>4.5</v>
      </c>
      <c r="F98" s="32">
        <f>E98/D98*100</f>
        <v>73.710073710073715</v>
      </c>
      <c r="G98" s="2"/>
      <c r="H98" s="2"/>
    </row>
    <row r="99" spans="1:8" s="8" customFormat="1">
      <c r="A99" s="13">
        <v>2730</v>
      </c>
      <c r="B99" s="12" t="s">
        <v>69</v>
      </c>
      <c r="C99" s="36">
        <v>24.416</v>
      </c>
      <c r="D99" s="28">
        <v>6.1050000000000004</v>
      </c>
      <c r="E99" s="28">
        <v>4.5</v>
      </c>
      <c r="F99" s="29">
        <f>E99/D99*100</f>
        <v>73.710073710073715</v>
      </c>
      <c r="G99" s="2"/>
      <c r="H99" s="2"/>
    </row>
    <row r="100" spans="1:8" hidden="1">
      <c r="A100" s="46">
        <v>3210</v>
      </c>
      <c r="B100" s="47" t="s">
        <v>10</v>
      </c>
      <c r="C100" s="48">
        <f>SUM(C101:C102)</f>
        <v>0</v>
      </c>
      <c r="D100" s="48">
        <f>SUM(D101:D102)</f>
        <v>0</v>
      </c>
      <c r="E100" s="48">
        <f>SUM(E101:E102)</f>
        <v>0</v>
      </c>
      <c r="F100" s="32" t="e">
        <f>E100/D100*100</f>
        <v>#DIV/0!</v>
      </c>
      <c r="G100" s="2"/>
      <c r="H100" s="2"/>
    </row>
    <row r="101" spans="1:8" s="8" customFormat="1" hidden="1">
      <c r="A101" s="13">
        <v>2111</v>
      </c>
      <c r="B101" s="12" t="s">
        <v>59</v>
      </c>
      <c r="C101" s="37"/>
      <c r="D101" s="28"/>
      <c r="E101" s="28">
        <v>0</v>
      </c>
      <c r="F101" s="29" t="e">
        <f>E101/D101*100</f>
        <v>#DIV/0!</v>
      </c>
      <c r="G101" s="2"/>
      <c r="H101" s="2"/>
    </row>
    <row r="102" spans="1:8" s="8" customFormat="1" hidden="1">
      <c r="A102" s="13">
        <v>2120</v>
      </c>
      <c r="B102" s="12" t="s">
        <v>60</v>
      </c>
      <c r="C102" s="37"/>
      <c r="D102" s="28"/>
      <c r="E102" s="28">
        <v>0</v>
      </c>
      <c r="F102" s="29" t="e">
        <f t="shared" ref="F102:F105" si="19">E102/D102*100</f>
        <v>#DIV/0!</v>
      </c>
      <c r="G102" s="2"/>
      <c r="H102" s="2"/>
    </row>
    <row r="103" spans="1:8" s="8" customFormat="1" ht="63" hidden="1">
      <c r="A103" s="45">
        <v>3230</v>
      </c>
      <c r="B103" s="42" t="s">
        <v>82</v>
      </c>
      <c r="C103" s="48">
        <f>C104</f>
        <v>0</v>
      </c>
      <c r="D103" s="44">
        <f>D104</f>
        <v>0</v>
      </c>
      <c r="E103" s="44">
        <f>E104</f>
        <v>0</v>
      </c>
      <c r="F103" s="32" t="e">
        <f>E103/D103*100</f>
        <v>#DIV/0!</v>
      </c>
      <c r="G103" s="2"/>
      <c r="H103" s="2"/>
    </row>
    <row r="104" spans="1:8" s="8" customFormat="1" hidden="1">
      <c r="A104" s="13">
        <v>2230</v>
      </c>
      <c r="B104" s="12" t="s">
        <v>66</v>
      </c>
      <c r="C104" s="37"/>
      <c r="D104" s="28"/>
      <c r="E104" s="28">
        <v>0</v>
      </c>
      <c r="F104" s="32" t="e">
        <f>E104/D104*100</f>
        <v>#DIV/0!</v>
      </c>
      <c r="G104" s="2"/>
      <c r="H104" s="2"/>
    </row>
    <row r="105" spans="1:8" ht="31.5">
      <c r="A105" s="41" t="s">
        <v>23</v>
      </c>
      <c r="B105" s="42" t="s">
        <v>24</v>
      </c>
      <c r="C105" s="43">
        <f>C106+C107</f>
        <v>468</v>
      </c>
      <c r="D105" s="43">
        <f t="shared" ref="D105:E105" si="20">D106+D107</f>
        <v>140</v>
      </c>
      <c r="E105" s="43">
        <f t="shared" si="20"/>
        <v>65</v>
      </c>
      <c r="F105" s="29">
        <f t="shared" si="19"/>
        <v>46.428571428571431</v>
      </c>
      <c r="G105" s="2"/>
      <c r="H105" s="2"/>
    </row>
    <row r="106" spans="1:8" s="8" customFormat="1" hidden="1">
      <c r="A106" s="13">
        <v>2240</v>
      </c>
      <c r="B106" s="12" t="s">
        <v>62</v>
      </c>
      <c r="C106" s="36"/>
      <c r="D106" s="36"/>
      <c r="E106" s="36">
        <v>0</v>
      </c>
      <c r="F106" s="32" t="e">
        <f>E106/D106*100</f>
        <v>#DIV/0!</v>
      </c>
      <c r="G106" s="2"/>
      <c r="H106" s="2"/>
    </row>
    <row r="107" spans="1:8" s="8" customFormat="1">
      <c r="A107" s="13">
        <v>2730</v>
      </c>
      <c r="B107" s="12" t="s">
        <v>69</v>
      </c>
      <c r="C107" s="36">
        <v>468</v>
      </c>
      <c r="D107" s="28">
        <v>140</v>
      </c>
      <c r="E107" s="28">
        <v>65</v>
      </c>
      <c r="F107" s="32">
        <f>E107/D107*100</f>
        <v>46.428571428571431</v>
      </c>
      <c r="G107" s="2"/>
      <c r="H107" s="2"/>
    </row>
    <row r="108" spans="1:8" s="8" customFormat="1">
      <c r="A108" s="45" t="s">
        <v>78</v>
      </c>
      <c r="B108" s="42" t="s">
        <v>77</v>
      </c>
      <c r="C108" s="43">
        <f>C109</f>
        <v>210</v>
      </c>
      <c r="D108" s="43">
        <f t="shared" ref="D108:E108" si="21">D109</f>
        <v>0</v>
      </c>
      <c r="E108" s="43">
        <f t="shared" si="21"/>
        <v>0</v>
      </c>
      <c r="F108" s="32">
        <v>0</v>
      </c>
      <c r="G108" s="2"/>
      <c r="H108" s="2"/>
    </row>
    <row r="109" spans="1:8" s="8" customFormat="1" ht="78.75">
      <c r="A109" s="45">
        <v>3140</v>
      </c>
      <c r="B109" s="42" t="s">
        <v>80</v>
      </c>
      <c r="C109" s="43">
        <f>C110</f>
        <v>210</v>
      </c>
      <c r="D109" s="43">
        <f t="shared" ref="D109:E109" si="22">D110</f>
        <v>0</v>
      </c>
      <c r="E109" s="43">
        <f t="shared" si="22"/>
        <v>0</v>
      </c>
      <c r="F109" s="32">
        <v>0</v>
      </c>
      <c r="G109" s="2"/>
      <c r="H109" s="2"/>
    </row>
    <row r="110" spans="1:8" s="8" customFormat="1">
      <c r="A110" s="13">
        <v>2730</v>
      </c>
      <c r="B110" s="12" t="s">
        <v>69</v>
      </c>
      <c r="C110" s="36">
        <v>210</v>
      </c>
      <c r="D110" s="28">
        <v>0</v>
      </c>
      <c r="E110" s="28">
        <v>0</v>
      </c>
      <c r="F110" s="32">
        <v>0</v>
      </c>
      <c r="G110" s="2"/>
      <c r="H110" s="2"/>
    </row>
    <row r="111" spans="1:8">
      <c r="A111" s="10" t="s">
        <v>11</v>
      </c>
      <c r="B111" s="11" t="s">
        <v>25</v>
      </c>
      <c r="C111" s="27">
        <f>C113+C121+C124</f>
        <v>1078.8</v>
      </c>
      <c r="D111" s="27">
        <f>D113+D121+D124</f>
        <v>260.84700000000004</v>
      </c>
      <c r="E111" s="27">
        <f t="shared" ref="E111" si="23">E113+E121+E124</f>
        <v>180.11590000000001</v>
      </c>
      <c r="F111" s="38">
        <f>E111/D111*100</f>
        <v>69.050401193036521</v>
      </c>
      <c r="G111" s="2"/>
      <c r="H111" s="2"/>
    </row>
    <row r="112" spans="1:8" s="8" customFormat="1">
      <c r="A112" s="10" t="s">
        <v>78</v>
      </c>
      <c r="B112" s="11" t="s">
        <v>77</v>
      </c>
      <c r="C112" s="27">
        <f>C111</f>
        <v>1078.8</v>
      </c>
      <c r="D112" s="27">
        <f t="shared" ref="D112:E112" si="24">D111</f>
        <v>260.84700000000004</v>
      </c>
      <c r="E112" s="27">
        <f t="shared" si="24"/>
        <v>180.11590000000001</v>
      </c>
      <c r="F112" s="38">
        <f>E112/D112*100</f>
        <v>69.050401193036521</v>
      </c>
      <c r="G112" s="2"/>
      <c r="H112" s="2"/>
    </row>
    <row r="113" spans="1:8" ht="47.25">
      <c r="A113" s="41" t="s">
        <v>12</v>
      </c>
      <c r="B113" s="42" t="s">
        <v>26</v>
      </c>
      <c r="C113" s="43">
        <f>SUM(C114:C120)</f>
        <v>752.37199999999996</v>
      </c>
      <c r="D113" s="43">
        <f>SUM(D114:D120)</f>
        <v>190.57600000000002</v>
      </c>
      <c r="E113" s="43">
        <f>SUM(E114:E120)</f>
        <v>117.37748000000001</v>
      </c>
      <c r="F113" s="32">
        <f>E113/D113*100</f>
        <v>61.590903366635871</v>
      </c>
      <c r="G113" s="2"/>
      <c r="H113" s="2"/>
    </row>
    <row r="114" spans="1:8" s="8" customFormat="1">
      <c r="A114" s="13">
        <v>2111</v>
      </c>
      <c r="B114" s="12" t="s">
        <v>59</v>
      </c>
      <c r="C114" s="36">
        <v>507.221</v>
      </c>
      <c r="D114" s="28">
        <v>108.699</v>
      </c>
      <c r="E114" s="28">
        <v>63.427070000000001</v>
      </c>
      <c r="F114" s="32">
        <f>E114/D114*100</f>
        <v>58.351107185898677</v>
      </c>
      <c r="G114" s="2"/>
      <c r="H114" s="2"/>
    </row>
    <row r="115" spans="1:8" s="8" customFormat="1">
      <c r="A115" s="13">
        <v>2120</v>
      </c>
      <c r="B115" s="12" t="s">
        <v>60</v>
      </c>
      <c r="C115" s="36">
        <v>157.77199999999999</v>
      </c>
      <c r="D115" s="28">
        <v>34.457000000000001</v>
      </c>
      <c r="E115" s="28">
        <v>25.629740000000002</v>
      </c>
      <c r="F115" s="32">
        <f t="shared" ref="F115:F118" si="25">E115/D115*100</f>
        <v>74.38180921148097</v>
      </c>
      <c r="G115" s="2"/>
      <c r="H115" s="2"/>
    </row>
    <row r="116" spans="1:8" s="8" customFormat="1">
      <c r="A116" s="13">
        <v>2210</v>
      </c>
      <c r="B116" s="12" t="s">
        <v>61</v>
      </c>
      <c r="C116" s="36">
        <v>0.98499999999999999</v>
      </c>
      <c r="D116" s="28">
        <v>0.98499999999999999</v>
      </c>
      <c r="E116" s="28">
        <v>0</v>
      </c>
      <c r="F116" s="32">
        <f t="shared" si="25"/>
        <v>0</v>
      </c>
      <c r="G116" s="2"/>
      <c r="H116" s="2"/>
    </row>
    <row r="117" spans="1:8" s="8" customFormat="1">
      <c r="A117" s="13">
        <v>2240</v>
      </c>
      <c r="B117" s="12" t="s">
        <v>62</v>
      </c>
      <c r="C117" s="36">
        <v>2.6389999999999998</v>
      </c>
      <c r="D117" s="28">
        <v>0.70199999999999996</v>
      </c>
      <c r="E117" s="72">
        <v>0</v>
      </c>
      <c r="F117" s="32">
        <f t="shared" si="25"/>
        <v>0</v>
      </c>
      <c r="G117" s="2"/>
      <c r="H117" s="2"/>
    </row>
    <row r="118" spans="1:8" s="8" customFormat="1">
      <c r="A118" s="13">
        <v>2273</v>
      </c>
      <c r="B118" s="12" t="s">
        <v>63</v>
      </c>
      <c r="C118" s="36">
        <v>17.736000000000001</v>
      </c>
      <c r="D118" s="28">
        <v>6.4669999999999996</v>
      </c>
      <c r="E118" s="28">
        <v>2.2473299999999998</v>
      </c>
      <c r="F118" s="32">
        <f t="shared" si="25"/>
        <v>34.750734498221739</v>
      </c>
      <c r="G118" s="2"/>
      <c r="H118" s="2"/>
    </row>
    <row r="119" spans="1:8" s="8" customFormat="1">
      <c r="A119" s="13">
        <v>2274</v>
      </c>
      <c r="B119" s="12" t="s">
        <v>64</v>
      </c>
      <c r="C119" s="36">
        <v>66.019000000000005</v>
      </c>
      <c r="D119" s="28">
        <v>39.265999999999998</v>
      </c>
      <c r="E119" s="28">
        <v>26.073340000000002</v>
      </c>
      <c r="F119" s="32">
        <f t="shared" ref="F119" si="26">E119/D119*100</f>
        <v>66.401823460500182</v>
      </c>
      <c r="G119" s="2"/>
      <c r="H119" s="2"/>
    </row>
    <row r="120" spans="1:8" s="8" customFormat="1" ht="47.25" hidden="1">
      <c r="A120" s="13">
        <v>2282</v>
      </c>
      <c r="B120" s="12" t="s">
        <v>84</v>
      </c>
      <c r="C120" s="36">
        <v>0</v>
      </c>
      <c r="D120" s="28">
        <v>0</v>
      </c>
      <c r="E120" s="28">
        <v>0</v>
      </c>
      <c r="F120" s="32">
        <v>0</v>
      </c>
      <c r="G120" s="2"/>
      <c r="H120" s="2"/>
    </row>
    <row r="121" spans="1:8" s="8" customFormat="1">
      <c r="A121" s="45">
        <v>4030</v>
      </c>
      <c r="B121" s="42" t="s">
        <v>72</v>
      </c>
      <c r="C121" s="43">
        <f>C122+C123</f>
        <v>326.428</v>
      </c>
      <c r="D121" s="43">
        <f t="shared" ref="D121:E121" si="27">D122+D123</f>
        <v>70.271000000000001</v>
      </c>
      <c r="E121" s="43">
        <f t="shared" si="27"/>
        <v>62.738419999999998</v>
      </c>
      <c r="F121" s="27">
        <f>E121/D121*100</f>
        <v>89.280670546882774</v>
      </c>
      <c r="G121" s="2"/>
      <c r="H121" s="2"/>
    </row>
    <row r="122" spans="1:8" s="8" customFormat="1">
      <c r="A122" s="13">
        <v>2111</v>
      </c>
      <c r="B122" s="12" t="s">
        <v>59</v>
      </c>
      <c r="C122" s="36">
        <v>255.583</v>
      </c>
      <c r="D122" s="28">
        <v>54.863999999999997</v>
      </c>
      <c r="E122" s="28">
        <v>47.995089999999998</v>
      </c>
      <c r="F122" s="49">
        <f t="shared" ref="F122:F123" si="28">E122/D122*100</f>
        <v>87.480114464858559</v>
      </c>
      <c r="G122" s="2"/>
      <c r="H122" s="2"/>
    </row>
    <row r="123" spans="1:8" s="8" customFormat="1">
      <c r="A123" s="13">
        <v>2120</v>
      </c>
      <c r="B123" s="12" t="s">
        <v>60</v>
      </c>
      <c r="C123" s="36">
        <v>70.844999999999999</v>
      </c>
      <c r="D123" s="28">
        <v>15.407</v>
      </c>
      <c r="E123" s="28">
        <v>14.74333</v>
      </c>
      <c r="F123" s="49">
        <f t="shared" si="28"/>
        <v>95.692412539754656</v>
      </c>
      <c r="G123" s="2"/>
      <c r="H123" s="2"/>
    </row>
    <row r="124" spans="1:8" s="8" customFormat="1" hidden="1">
      <c r="A124" s="45">
        <v>4082</v>
      </c>
      <c r="B124" s="42" t="s">
        <v>81</v>
      </c>
      <c r="C124" s="43">
        <f>C125</f>
        <v>0</v>
      </c>
      <c r="D124" s="43">
        <f t="shared" ref="D124:E124" si="29">D125</f>
        <v>0</v>
      </c>
      <c r="E124" s="43">
        <f t="shared" si="29"/>
        <v>0</v>
      </c>
      <c r="F124" s="49">
        <v>0</v>
      </c>
      <c r="G124" s="2"/>
      <c r="H124" s="2"/>
    </row>
    <row r="125" spans="1:8" s="8" customFormat="1" hidden="1">
      <c r="A125" s="13">
        <v>2210</v>
      </c>
      <c r="B125" s="12" t="s">
        <v>61</v>
      </c>
      <c r="C125" s="36">
        <v>0</v>
      </c>
      <c r="D125" s="28">
        <v>0</v>
      </c>
      <c r="E125" s="28">
        <v>0</v>
      </c>
      <c r="F125" s="49">
        <v>0</v>
      </c>
      <c r="G125" s="2"/>
      <c r="H125" s="2"/>
    </row>
    <row r="126" spans="1:8">
      <c r="A126" s="10" t="s">
        <v>13</v>
      </c>
      <c r="B126" s="11" t="s">
        <v>14</v>
      </c>
      <c r="C126" s="27">
        <f>C128</f>
        <v>106.776</v>
      </c>
      <c r="D126" s="27">
        <f>D128</f>
        <v>106.776</v>
      </c>
      <c r="E126" s="27">
        <f t="shared" ref="E126" si="30">E128</f>
        <v>26.974080000000001</v>
      </c>
      <c r="F126" s="27">
        <f>E126/D126*100</f>
        <v>25.262306136210388</v>
      </c>
      <c r="G126" s="2"/>
      <c r="H126" s="2"/>
    </row>
    <row r="127" spans="1:8" s="8" customFormat="1" ht="31.5">
      <c r="A127" s="10" t="s">
        <v>76</v>
      </c>
      <c r="B127" s="11" t="s">
        <v>75</v>
      </c>
      <c r="C127" s="27">
        <v>106.776</v>
      </c>
      <c r="D127" s="27">
        <f>D128</f>
        <v>106.776</v>
      </c>
      <c r="E127" s="27">
        <f>E128</f>
        <v>26.974080000000001</v>
      </c>
      <c r="F127" s="27">
        <f>E127/D127*100</f>
        <v>25.262306136210388</v>
      </c>
      <c r="G127" s="2"/>
      <c r="H127" s="2"/>
    </row>
    <row r="128" spans="1:8">
      <c r="A128" s="41" t="s">
        <v>27</v>
      </c>
      <c r="B128" s="42" t="s">
        <v>28</v>
      </c>
      <c r="C128" s="43">
        <f>SUM(C129:C129)</f>
        <v>106.776</v>
      </c>
      <c r="D128" s="43">
        <f>SUM(D129:D129)</f>
        <v>106.776</v>
      </c>
      <c r="E128" s="43">
        <f>SUM(E129:E129)</f>
        <v>26.974080000000001</v>
      </c>
      <c r="F128" s="32">
        <f>E128/D128*100</f>
        <v>25.262306136210388</v>
      </c>
      <c r="G128" s="2"/>
      <c r="H128" s="2"/>
    </row>
    <row r="129" spans="1:8" s="8" customFormat="1">
      <c r="A129" s="13">
        <v>2240</v>
      </c>
      <c r="B129" s="12" t="s">
        <v>62</v>
      </c>
      <c r="C129" s="36">
        <v>106.776</v>
      </c>
      <c r="D129" s="28">
        <v>106.776</v>
      </c>
      <c r="E129" s="28">
        <v>26.974080000000001</v>
      </c>
      <c r="F129" s="29">
        <f>E129/D129*100</f>
        <v>25.262306136210388</v>
      </c>
      <c r="G129" s="2"/>
      <c r="H129" s="2"/>
    </row>
    <row r="130" spans="1:8" s="8" customFormat="1" ht="31.5">
      <c r="A130" s="45" t="s">
        <v>76</v>
      </c>
      <c r="B130" s="42" t="s">
        <v>75</v>
      </c>
      <c r="C130" s="43">
        <f>C131</f>
        <v>297</v>
      </c>
      <c r="D130" s="43">
        <f t="shared" ref="D130:F130" si="31">D131</f>
        <v>297</v>
      </c>
      <c r="E130" s="36">
        <f t="shared" si="31"/>
        <v>0</v>
      </c>
      <c r="F130" s="36">
        <f t="shared" si="31"/>
        <v>0</v>
      </c>
      <c r="G130" s="2"/>
      <c r="H130" s="2"/>
    </row>
    <row r="131" spans="1:8" s="8" customFormat="1">
      <c r="A131" s="45">
        <v>7000</v>
      </c>
      <c r="B131" s="42" t="s">
        <v>30</v>
      </c>
      <c r="C131" s="43">
        <f>C132</f>
        <v>297</v>
      </c>
      <c r="D131" s="43">
        <f t="shared" ref="D131:F131" si="32">D132</f>
        <v>297</v>
      </c>
      <c r="E131" s="36">
        <f t="shared" si="32"/>
        <v>0</v>
      </c>
      <c r="F131" s="36">
        <f t="shared" si="32"/>
        <v>0</v>
      </c>
      <c r="G131" s="2"/>
      <c r="H131" s="2"/>
    </row>
    <row r="132" spans="1:8" s="68" customFormat="1">
      <c r="A132" s="45">
        <v>7130</v>
      </c>
      <c r="B132" s="42" t="s">
        <v>91</v>
      </c>
      <c r="C132" s="43">
        <f>C133</f>
        <v>297</v>
      </c>
      <c r="D132" s="43">
        <f t="shared" ref="D132:F132" si="33">D133</f>
        <v>297</v>
      </c>
      <c r="E132" s="43">
        <f t="shared" si="33"/>
        <v>0</v>
      </c>
      <c r="F132" s="43">
        <f t="shared" si="33"/>
        <v>0</v>
      </c>
      <c r="G132" s="67"/>
      <c r="H132" s="67"/>
    </row>
    <row r="133" spans="1:8" s="8" customFormat="1" ht="31.5">
      <c r="A133" s="13">
        <v>2281</v>
      </c>
      <c r="B133" s="12" t="s">
        <v>92</v>
      </c>
      <c r="C133" s="36">
        <v>297</v>
      </c>
      <c r="D133" s="28">
        <v>297</v>
      </c>
      <c r="E133" s="28">
        <v>0</v>
      </c>
      <c r="F133" s="29">
        <v>0</v>
      </c>
      <c r="G133" s="2"/>
      <c r="H133" s="2"/>
    </row>
    <row r="134" spans="1:8" s="4" customFormat="1">
      <c r="A134" s="10" t="s">
        <v>15</v>
      </c>
      <c r="B134" s="11" t="s">
        <v>31</v>
      </c>
      <c r="C134" s="27">
        <f>C136</f>
        <v>55</v>
      </c>
      <c r="D134" s="27">
        <f>D136</f>
        <v>20</v>
      </c>
      <c r="E134" s="27">
        <f t="shared" ref="E134:F134" si="34">E136</f>
        <v>0</v>
      </c>
      <c r="F134" s="27">
        <f t="shared" si="34"/>
        <v>0</v>
      </c>
      <c r="G134" s="2"/>
      <c r="H134" s="2"/>
    </row>
    <row r="135" spans="1:8" s="4" customFormat="1" ht="31.5">
      <c r="A135" s="10" t="s">
        <v>76</v>
      </c>
      <c r="B135" s="11" t="s">
        <v>75</v>
      </c>
      <c r="C135" s="27">
        <v>55</v>
      </c>
      <c r="D135" s="27">
        <v>20</v>
      </c>
      <c r="E135" s="27">
        <v>0</v>
      </c>
      <c r="F135" s="27">
        <v>0</v>
      </c>
      <c r="G135" s="2"/>
      <c r="H135" s="2"/>
    </row>
    <row r="136" spans="1:8" ht="51.75" customHeight="1">
      <c r="A136" s="50" t="s">
        <v>38</v>
      </c>
      <c r="B136" s="47" t="s">
        <v>39</v>
      </c>
      <c r="C136" s="48">
        <f>C137</f>
        <v>55</v>
      </c>
      <c r="D136" s="51">
        <f>D137</f>
        <v>20</v>
      </c>
      <c r="E136" s="51">
        <f>E137</f>
        <v>0</v>
      </c>
      <c r="F136" s="32">
        <f t="shared" ref="F136:F145" si="35">E136/D136*100</f>
        <v>0</v>
      </c>
      <c r="G136" s="2"/>
      <c r="H136" s="2"/>
    </row>
    <row r="137" spans="1:8" s="8" customFormat="1" ht="18.75" customHeight="1">
      <c r="A137" s="13">
        <v>2210</v>
      </c>
      <c r="B137" s="12" t="s">
        <v>61</v>
      </c>
      <c r="C137" s="37">
        <v>55</v>
      </c>
      <c r="D137" s="30">
        <v>20</v>
      </c>
      <c r="E137" s="30">
        <v>0</v>
      </c>
      <c r="F137" s="29">
        <f t="shared" si="35"/>
        <v>0</v>
      </c>
      <c r="G137" s="2"/>
      <c r="H137" s="2"/>
    </row>
    <row r="138" spans="1:8" s="68" customFormat="1" ht="18.75" customHeight="1">
      <c r="A138" s="45">
        <v>37</v>
      </c>
      <c r="B138" s="42" t="s">
        <v>79</v>
      </c>
      <c r="C138" s="48">
        <f>C139</f>
        <v>172.69</v>
      </c>
      <c r="D138" s="48">
        <f t="shared" ref="D138:F138" si="36">D139</f>
        <v>129.6</v>
      </c>
      <c r="E138" s="48">
        <f t="shared" si="36"/>
        <v>0</v>
      </c>
      <c r="F138" s="48">
        <f t="shared" si="36"/>
        <v>0</v>
      </c>
      <c r="G138" s="67"/>
      <c r="H138" s="67"/>
    </row>
    <row r="139" spans="1:8" s="68" customFormat="1" ht="18.75" customHeight="1">
      <c r="A139" s="45">
        <v>8000</v>
      </c>
      <c r="B139" s="42" t="s">
        <v>31</v>
      </c>
      <c r="C139" s="48">
        <f>C140</f>
        <v>172.69</v>
      </c>
      <c r="D139" s="48">
        <f t="shared" ref="D139:E139" si="37">D140</f>
        <v>129.6</v>
      </c>
      <c r="E139" s="48">
        <f t="shared" si="37"/>
        <v>0</v>
      </c>
      <c r="F139" s="32">
        <v>0</v>
      </c>
      <c r="G139" s="67"/>
      <c r="H139" s="67"/>
    </row>
    <row r="140" spans="1:8" s="68" customFormat="1" ht="18.75" customHeight="1">
      <c r="A140" s="45">
        <v>8710</v>
      </c>
      <c r="B140" s="42" t="s">
        <v>93</v>
      </c>
      <c r="C140" s="48">
        <f>C141</f>
        <v>172.69</v>
      </c>
      <c r="D140" s="48">
        <f t="shared" ref="D140:F140" si="38">D141</f>
        <v>129.6</v>
      </c>
      <c r="E140" s="48">
        <f t="shared" si="38"/>
        <v>0</v>
      </c>
      <c r="F140" s="48">
        <f t="shared" si="38"/>
        <v>0</v>
      </c>
      <c r="G140" s="67"/>
      <c r="H140" s="67"/>
    </row>
    <row r="141" spans="1:8" s="8" customFormat="1" ht="18.75" customHeight="1">
      <c r="A141" s="13">
        <v>9000</v>
      </c>
      <c r="B141" s="12" t="s">
        <v>94</v>
      </c>
      <c r="C141" s="37">
        <v>172.69</v>
      </c>
      <c r="D141" s="30">
        <v>129.6</v>
      </c>
      <c r="E141" s="30">
        <v>0</v>
      </c>
      <c r="F141" s="29">
        <v>0</v>
      </c>
      <c r="G141" s="2"/>
      <c r="H141" s="2"/>
    </row>
    <row r="142" spans="1:8">
      <c r="A142" s="10" t="s">
        <v>32</v>
      </c>
      <c r="B142" s="11" t="s">
        <v>33</v>
      </c>
      <c r="C142" s="27">
        <f>C143</f>
        <v>2795.462</v>
      </c>
      <c r="D142" s="27">
        <f t="shared" ref="D142:E142" si="39">D143</f>
        <v>1440.0059999999999</v>
      </c>
      <c r="E142" s="27">
        <f t="shared" si="39"/>
        <v>868.98599999999999</v>
      </c>
      <c r="F142" s="29">
        <f t="shared" si="35"/>
        <v>60.345998558339339</v>
      </c>
      <c r="G142" s="2"/>
      <c r="H142" s="2"/>
    </row>
    <row r="143" spans="1:8" ht="31.5">
      <c r="A143" s="45" t="s">
        <v>76</v>
      </c>
      <c r="B143" s="42" t="s">
        <v>75</v>
      </c>
      <c r="C143" s="43">
        <f>C144+C146</f>
        <v>2795.462</v>
      </c>
      <c r="D143" s="43">
        <f t="shared" ref="D143:E143" si="40">D144+D146</f>
        <v>1440.0059999999999</v>
      </c>
      <c r="E143" s="43">
        <f t="shared" si="40"/>
        <v>868.98599999999999</v>
      </c>
      <c r="F143" s="43">
        <f t="shared" ref="F143" si="41">F144</f>
        <v>87.775831661626285</v>
      </c>
      <c r="G143" s="2"/>
      <c r="H143" s="2"/>
    </row>
    <row r="144" spans="1:8" ht="44.25" customHeight="1">
      <c r="A144" s="45">
        <v>9770</v>
      </c>
      <c r="B144" s="42" t="s">
        <v>35</v>
      </c>
      <c r="C144" s="43">
        <f>C145</f>
        <v>2345.462</v>
      </c>
      <c r="D144" s="51">
        <f>D145</f>
        <v>990.00599999999997</v>
      </c>
      <c r="E144" s="51">
        <f>E145</f>
        <v>868.98599999999999</v>
      </c>
      <c r="F144" s="32">
        <f t="shared" si="35"/>
        <v>87.775831661626285</v>
      </c>
      <c r="G144" s="2"/>
      <c r="H144" s="2"/>
    </row>
    <row r="145" spans="1:8" s="8" customFormat="1" ht="44.25" customHeight="1">
      <c r="A145" s="13">
        <v>2620</v>
      </c>
      <c r="B145" s="12" t="s">
        <v>70</v>
      </c>
      <c r="C145" s="36">
        <v>2345.462</v>
      </c>
      <c r="D145" s="30">
        <v>990.00599999999997</v>
      </c>
      <c r="E145" s="30">
        <v>868.98599999999999</v>
      </c>
      <c r="F145" s="29">
        <f t="shared" si="35"/>
        <v>87.775831661626285</v>
      </c>
      <c r="G145" s="2"/>
      <c r="H145" s="2"/>
    </row>
    <row r="146" spans="1:8" s="8" customFormat="1" ht="54" customHeight="1">
      <c r="A146" s="45">
        <v>9800</v>
      </c>
      <c r="B146" s="69" t="s">
        <v>95</v>
      </c>
      <c r="C146" s="36">
        <f>C147</f>
        <v>450</v>
      </c>
      <c r="D146" s="36">
        <f t="shared" ref="D146:E146" si="42">D147</f>
        <v>450</v>
      </c>
      <c r="E146" s="36">
        <f t="shared" si="42"/>
        <v>0</v>
      </c>
      <c r="F146" s="29">
        <v>0</v>
      </c>
      <c r="G146" s="2"/>
      <c r="H146" s="2"/>
    </row>
    <row r="147" spans="1:8" s="8" customFormat="1" ht="44.25" customHeight="1">
      <c r="A147" s="13">
        <v>2620</v>
      </c>
      <c r="B147" s="12" t="s">
        <v>70</v>
      </c>
      <c r="C147" s="36">
        <v>450</v>
      </c>
      <c r="D147" s="30">
        <v>450</v>
      </c>
      <c r="E147" s="30">
        <v>0</v>
      </c>
      <c r="F147" s="29">
        <v>0</v>
      </c>
      <c r="G147" s="2"/>
      <c r="H147" s="2"/>
    </row>
    <row r="148" spans="1:8" ht="15.75" customHeight="1">
      <c r="A148" s="78" t="s">
        <v>17</v>
      </c>
      <c r="B148" s="79"/>
      <c r="C148" s="31">
        <f>C142+C134+C126+C111+C92+C41+C15+C131+C139</f>
        <v>44795.331390000007</v>
      </c>
      <c r="D148" s="31">
        <f t="shared" ref="D148:E148" si="43">D142+D134+D126+D111+D92+D41+D15+D131+D139</f>
        <v>13500.53939</v>
      </c>
      <c r="E148" s="31">
        <f t="shared" si="43"/>
        <v>10035.620040000002</v>
      </c>
      <c r="F148" s="74">
        <f>E148/D148*100</f>
        <v>74.334956182813684</v>
      </c>
      <c r="G148" s="2"/>
      <c r="H148" s="2"/>
    </row>
    <row r="149" spans="1:8" s="8" customFormat="1">
      <c r="A149" s="9"/>
      <c r="B149" s="5"/>
      <c r="C149" s="5"/>
      <c r="D149" s="5"/>
      <c r="E149" s="5"/>
      <c r="F149" s="5"/>
    </row>
    <row r="150" spans="1:8" s="8" customFormat="1">
      <c r="A150" s="9"/>
      <c r="B150" s="5"/>
      <c r="C150" s="5"/>
      <c r="D150" s="5"/>
      <c r="E150" s="5"/>
      <c r="F150" s="5"/>
    </row>
    <row r="151" spans="1:8" s="8" customFormat="1">
      <c r="A151" s="9"/>
      <c r="B151" s="5"/>
      <c r="C151" s="5"/>
      <c r="D151" s="5"/>
      <c r="E151" s="5"/>
      <c r="F151" s="5"/>
    </row>
    <row r="152" spans="1:8" ht="18.75">
      <c r="A152" s="75" t="s">
        <v>87</v>
      </c>
      <c r="B152" s="75"/>
      <c r="C152" s="35"/>
      <c r="D152" s="8"/>
      <c r="E152" s="19" t="s">
        <v>88</v>
      </c>
    </row>
    <row r="153" spans="1:8" ht="18.75">
      <c r="A153" s="75"/>
      <c r="B153" s="75"/>
      <c r="D153" s="6"/>
      <c r="E153" s="6"/>
    </row>
  </sheetData>
  <mergeCells count="14">
    <mergeCell ref="A153:B153"/>
    <mergeCell ref="E2:F4"/>
    <mergeCell ref="A9:F9"/>
    <mergeCell ref="A148:B148"/>
    <mergeCell ref="A152:B152"/>
    <mergeCell ref="A7:F7"/>
    <mergeCell ref="A8:F8"/>
    <mergeCell ref="A10:F10"/>
    <mergeCell ref="E12:E13"/>
    <mergeCell ref="A12:A13"/>
    <mergeCell ref="F12:F13"/>
    <mergeCell ref="B12:B13"/>
    <mergeCell ref="D12:D13"/>
    <mergeCell ref="C12:C13"/>
  </mergeCells>
  <pageMargins left="0.31496062992125984" right="0.31496062992125984" top="0.19685039370078741" bottom="0.19685039370078741" header="0" footer="0"/>
  <pageSetup paperSize="9" scale="50" fitToWidth="2" fitToHeight="2" orientation="portrait" horizontalDpi="300" verticalDpi="300" r:id="rId1"/>
  <rowBreaks count="1" manualBreakCount="1">
    <brk id="80" max="5" man="1"/>
  </rowBreaks>
</worksheet>
</file>

<file path=xl/worksheets/sheet2.xml><?xml version="1.0" encoding="utf-8"?>
<worksheet xmlns="http://schemas.openxmlformats.org/spreadsheetml/2006/main" xmlns:r="http://schemas.openxmlformats.org/officeDocument/2006/relationships">
  <dimension ref="A3:G61"/>
  <sheetViews>
    <sheetView topLeftCell="A52" zoomScale="91" zoomScaleNormal="91" workbookViewId="0">
      <selection activeCell="H7" sqref="H7"/>
    </sheetView>
  </sheetViews>
  <sheetFormatPr defaultColWidth="9.140625" defaultRowHeight="15.75"/>
  <cols>
    <col min="1" max="1" width="10.7109375" style="9" customWidth="1"/>
    <col min="2" max="2" width="50.7109375" style="5" customWidth="1"/>
    <col min="3" max="3" width="23.28515625" style="5" customWidth="1"/>
    <col min="4" max="4" width="15.7109375" style="5" customWidth="1"/>
    <col min="5" max="5" width="21.28515625" style="5" customWidth="1"/>
    <col min="6" max="6" width="11.5703125" style="8" bestFit="1" customWidth="1"/>
    <col min="7" max="16384" width="9.140625" style="8"/>
  </cols>
  <sheetData>
    <row r="3" spans="1:7" ht="15.75" customHeight="1">
      <c r="A3" s="26"/>
      <c r="B3" s="26"/>
      <c r="C3" s="26"/>
      <c r="D3" s="76" t="s">
        <v>107</v>
      </c>
      <c r="E3" s="76"/>
    </row>
    <row r="4" spans="1:7" ht="18.75" customHeight="1">
      <c r="D4" s="76"/>
      <c r="E4" s="76"/>
    </row>
    <row r="5" spans="1:7" ht="27.75" customHeight="1">
      <c r="D5" s="76"/>
      <c r="E5" s="76"/>
    </row>
    <row r="6" spans="1:7" ht="18.75">
      <c r="E6" s="18"/>
    </row>
    <row r="7" spans="1:7" ht="18.75">
      <c r="E7" s="18"/>
    </row>
    <row r="8" spans="1:7" ht="18.75">
      <c r="A8" s="77" t="s">
        <v>73</v>
      </c>
      <c r="B8" s="77"/>
      <c r="C8" s="77"/>
      <c r="D8" s="77"/>
      <c r="E8" s="77"/>
    </row>
    <row r="9" spans="1:7" ht="18.75">
      <c r="A9" s="77" t="s">
        <v>54</v>
      </c>
      <c r="B9" s="77"/>
      <c r="C9" s="77"/>
      <c r="D9" s="77"/>
      <c r="E9" s="77"/>
    </row>
    <row r="10" spans="1:7" ht="18.75">
      <c r="A10" s="77" t="s">
        <v>98</v>
      </c>
      <c r="B10" s="77"/>
      <c r="C10" s="77"/>
      <c r="D10" s="77"/>
      <c r="E10" s="77"/>
    </row>
    <row r="11" spans="1:7" ht="18.75">
      <c r="A11" s="80" t="s">
        <v>100</v>
      </c>
      <c r="B11" s="80"/>
      <c r="C11" s="80"/>
      <c r="D11" s="80"/>
      <c r="E11" s="80"/>
    </row>
    <row r="12" spans="1:7" ht="18.75">
      <c r="A12" s="39"/>
      <c r="B12" s="39"/>
      <c r="C12" s="39"/>
      <c r="D12" s="39"/>
      <c r="E12" s="39" t="s">
        <v>58</v>
      </c>
    </row>
    <row r="13" spans="1:7" ht="15" customHeight="1">
      <c r="A13" s="81" t="s">
        <v>0</v>
      </c>
      <c r="B13" s="81" t="s">
        <v>1</v>
      </c>
      <c r="C13" s="81" t="s">
        <v>55</v>
      </c>
      <c r="D13" s="81" t="s">
        <v>57</v>
      </c>
      <c r="E13" s="81" t="s">
        <v>101</v>
      </c>
    </row>
    <row r="14" spans="1:7" s="1" customFormat="1" ht="65.25" customHeight="1">
      <c r="A14" s="81"/>
      <c r="B14" s="81"/>
      <c r="C14" s="81"/>
      <c r="D14" s="81"/>
      <c r="E14" s="81"/>
    </row>
    <row r="15" spans="1:7">
      <c r="A15" s="22"/>
      <c r="B15" s="22" t="s">
        <v>19</v>
      </c>
      <c r="C15" s="22"/>
      <c r="D15" s="22"/>
      <c r="E15" s="21"/>
      <c r="F15" s="2"/>
      <c r="G15" s="2"/>
    </row>
    <row r="16" spans="1:7">
      <c r="A16" s="10" t="s">
        <v>2</v>
      </c>
      <c r="B16" s="11" t="s">
        <v>3</v>
      </c>
      <c r="C16" s="27">
        <f>C18</f>
        <v>46.701000000000001</v>
      </c>
      <c r="D16" s="27">
        <f>D18</f>
        <v>0</v>
      </c>
      <c r="E16" s="27">
        <f>D16/C16*100</f>
        <v>0</v>
      </c>
      <c r="F16" s="2"/>
      <c r="G16" s="2"/>
    </row>
    <row r="17" spans="1:7" ht="31.5">
      <c r="A17" s="10" t="s">
        <v>76</v>
      </c>
      <c r="B17" s="11" t="s">
        <v>75</v>
      </c>
      <c r="C17" s="27">
        <f>C18</f>
        <v>46.701000000000001</v>
      </c>
      <c r="D17" s="27">
        <f>D18</f>
        <v>0</v>
      </c>
      <c r="E17" s="27">
        <f t="shared" ref="E17:E49" si="0">D17/C17*100</f>
        <v>0</v>
      </c>
      <c r="F17" s="2"/>
      <c r="G17" s="2"/>
    </row>
    <row r="18" spans="1:7" ht="91.5" customHeight="1">
      <c r="A18" s="41" t="s">
        <v>21</v>
      </c>
      <c r="B18" s="42" t="s">
        <v>4</v>
      </c>
      <c r="C18" s="61">
        <f>C19+C20</f>
        <v>46.701000000000001</v>
      </c>
      <c r="D18" s="61">
        <f>D19+D20</f>
        <v>0</v>
      </c>
      <c r="E18" s="27">
        <f t="shared" si="0"/>
        <v>0</v>
      </c>
      <c r="F18" s="2"/>
      <c r="G18" s="2"/>
    </row>
    <row r="19" spans="1:7">
      <c r="A19" s="13">
        <v>2210</v>
      </c>
      <c r="B19" s="12" t="s">
        <v>61</v>
      </c>
      <c r="C19" s="62">
        <v>30.46</v>
      </c>
      <c r="D19" s="62">
        <v>0</v>
      </c>
      <c r="E19" s="27">
        <f t="shared" si="0"/>
        <v>0</v>
      </c>
      <c r="F19" s="2"/>
      <c r="G19" s="2"/>
    </row>
    <row r="20" spans="1:7">
      <c r="A20" s="13">
        <v>2240</v>
      </c>
      <c r="B20" s="12" t="s">
        <v>62</v>
      </c>
      <c r="C20" s="62">
        <v>16.241</v>
      </c>
      <c r="D20" s="63">
        <v>0</v>
      </c>
      <c r="E20" s="27">
        <f t="shared" si="0"/>
        <v>0</v>
      </c>
      <c r="F20" s="2"/>
      <c r="G20" s="2"/>
    </row>
    <row r="21" spans="1:7">
      <c r="A21" s="10" t="s">
        <v>5</v>
      </c>
      <c r="B21" s="11" t="s">
        <v>6</v>
      </c>
      <c r="C21" s="52">
        <f>C23+C28+C31+C33</f>
        <v>910.58983999999987</v>
      </c>
      <c r="D21" s="52">
        <f>D23+D28+D31+D33</f>
        <v>325.53783999999996</v>
      </c>
      <c r="E21" s="27">
        <f t="shared" si="0"/>
        <v>35.750216584889635</v>
      </c>
      <c r="F21" s="2"/>
      <c r="G21" s="2"/>
    </row>
    <row r="22" spans="1:7">
      <c r="A22" s="10" t="s">
        <v>78</v>
      </c>
      <c r="B22" s="42" t="s">
        <v>77</v>
      </c>
      <c r="C22" s="52">
        <f>C23+C28+C31+C33</f>
        <v>910.58983999999987</v>
      </c>
      <c r="D22" s="52">
        <f>D23+D28</f>
        <v>325.53783999999996</v>
      </c>
      <c r="E22" s="27">
        <f t="shared" si="0"/>
        <v>35.750216584889635</v>
      </c>
      <c r="F22" s="2"/>
      <c r="G22" s="2"/>
    </row>
    <row r="23" spans="1:7">
      <c r="A23" s="41" t="s">
        <v>7</v>
      </c>
      <c r="B23" s="42" t="s">
        <v>22</v>
      </c>
      <c r="C23" s="61">
        <f>C25+C24+C26+C27</f>
        <v>667.45999999999992</v>
      </c>
      <c r="D23" s="61">
        <f>D25+D24+D26+D27</f>
        <v>274.76</v>
      </c>
      <c r="E23" s="61">
        <f>D23/C23*100</f>
        <v>41.165013633775807</v>
      </c>
      <c r="F23" s="2"/>
      <c r="G23" s="2"/>
    </row>
    <row r="24" spans="1:7">
      <c r="A24" s="13">
        <v>2210</v>
      </c>
      <c r="B24" s="12" t="s">
        <v>61</v>
      </c>
      <c r="C24" s="62">
        <v>117.77</v>
      </c>
      <c r="D24" s="62">
        <v>117.77</v>
      </c>
      <c r="E24" s="27">
        <f t="shared" si="0"/>
        <v>100</v>
      </c>
      <c r="F24" s="2"/>
      <c r="G24" s="2"/>
    </row>
    <row r="25" spans="1:7">
      <c r="A25" s="13">
        <v>2230</v>
      </c>
      <c r="B25" s="12" t="s">
        <v>66</v>
      </c>
      <c r="C25" s="62">
        <v>392.7</v>
      </c>
      <c r="D25" s="64">
        <v>0</v>
      </c>
      <c r="E25" s="27">
        <f t="shared" si="0"/>
        <v>0</v>
      </c>
      <c r="F25" s="2"/>
      <c r="G25" s="2"/>
    </row>
    <row r="26" spans="1:7" ht="31.5">
      <c r="A26" s="13">
        <v>2275</v>
      </c>
      <c r="B26" s="12" t="s">
        <v>83</v>
      </c>
      <c r="C26" s="62">
        <v>134.82</v>
      </c>
      <c r="D26" s="64">
        <v>134.82</v>
      </c>
      <c r="E26" s="27">
        <f t="shared" si="0"/>
        <v>100</v>
      </c>
      <c r="F26" s="2"/>
      <c r="G26" s="2"/>
    </row>
    <row r="27" spans="1:7" ht="31.5">
      <c r="A27" s="13">
        <v>3110</v>
      </c>
      <c r="B27" s="12" t="s">
        <v>86</v>
      </c>
      <c r="C27" s="62">
        <v>22.17</v>
      </c>
      <c r="D27" s="64">
        <v>22.17</v>
      </c>
      <c r="E27" s="27">
        <f t="shared" si="0"/>
        <v>100</v>
      </c>
      <c r="F27" s="2"/>
      <c r="G27" s="2"/>
    </row>
    <row r="28" spans="1:7" ht="35.25" customHeight="1">
      <c r="A28" s="41" t="s">
        <v>50</v>
      </c>
      <c r="B28" s="42" t="s">
        <v>53</v>
      </c>
      <c r="C28" s="53">
        <f>C29</f>
        <v>86.112840000000006</v>
      </c>
      <c r="D28" s="53">
        <f>D29</f>
        <v>50.777839999999998</v>
      </c>
      <c r="E28" s="27">
        <f t="shared" si="0"/>
        <v>58.966630295783993</v>
      </c>
      <c r="F28" s="2"/>
      <c r="G28" s="2"/>
    </row>
    <row r="29" spans="1:7" ht="35.25" customHeight="1">
      <c r="A29" s="13">
        <v>2210</v>
      </c>
      <c r="B29" s="12" t="s">
        <v>61</v>
      </c>
      <c r="C29" s="62">
        <f>38.455+47.65784</f>
        <v>86.112840000000006</v>
      </c>
      <c r="D29" s="64">
        <f>3.12+47.65784</f>
        <v>50.777839999999998</v>
      </c>
      <c r="E29" s="27">
        <f t="shared" si="0"/>
        <v>58.966630295783993</v>
      </c>
      <c r="F29" s="2"/>
      <c r="G29" s="2"/>
    </row>
    <row r="30" spans="1:7" ht="35.25" hidden="1" customHeight="1">
      <c r="A30" s="13">
        <v>3110</v>
      </c>
      <c r="B30" s="12" t="s">
        <v>86</v>
      </c>
      <c r="C30" s="62">
        <v>0</v>
      </c>
      <c r="D30" s="64">
        <v>0</v>
      </c>
      <c r="E30" s="27" t="e">
        <f t="shared" si="0"/>
        <v>#DIV/0!</v>
      </c>
      <c r="F30" s="2"/>
      <c r="G30" s="2"/>
    </row>
    <row r="31" spans="1:7" s="68" customFormat="1" ht="135" customHeight="1">
      <c r="A31" s="45">
        <v>1291</v>
      </c>
      <c r="B31" s="42" t="s">
        <v>105</v>
      </c>
      <c r="C31" s="61">
        <f>C32</f>
        <v>15.702</v>
      </c>
      <c r="D31" s="61">
        <f>D32</f>
        <v>0</v>
      </c>
      <c r="E31" s="27">
        <f t="shared" si="0"/>
        <v>0</v>
      </c>
      <c r="F31" s="67"/>
      <c r="G31" s="67"/>
    </row>
    <row r="32" spans="1:7" ht="35.25" customHeight="1">
      <c r="A32" s="13">
        <v>3110</v>
      </c>
      <c r="B32" s="12" t="s">
        <v>86</v>
      </c>
      <c r="C32" s="62">
        <v>15.702</v>
      </c>
      <c r="D32" s="64">
        <v>0</v>
      </c>
      <c r="E32" s="27">
        <f t="shared" si="0"/>
        <v>0</v>
      </c>
      <c r="F32" s="2"/>
      <c r="G32" s="2"/>
    </row>
    <row r="33" spans="1:7" ht="117.75" customHeight="1">
      <c r="A33" s="45">
        <v>1292</v>
      </c>
      <c r="B33" s="42" t="s">
        <v>106</v>
      </c>
      <c r="C33" s="61">
        <f>C34</f>
        <v>141.315</v>
      </c>
      <c r="D33" s="73">
        <v>0</v>
      </c>
      <c r="E33" s="27">
        <f t="shared" si="0"/>
        <v>0</v>
      </c>
      <c r="F33" s="2"/>
      <c r="G33" s="2"/>
    </row>
    <row r="34" spans="1:7" ht="35.25" customHeight="1">
      <c r="A34" s="13">
        <v>3110</v>
      </c>
      <c r="B34" s="12" t="s">
        <v>86</v>
      </c>
      <c r="C34" s="62">
        <v>141.315</v>
      </c>
      <c r="D34" s="64">
        <v>0</v>
      </c>
      <c r="E34" s="27">
        <f t="shared" si="0"/>
        <v>0</v>
      </c>
      <c r="F34" s="2"/>
      <c r="G34" s="2"/>
    </row>
    <row r="35" spans="1:7" ht="35.25" hidden="1" customHeight="1">
      <c r="A35" s="13"/>
      <c r="B35" s="12"/>
      <c r="C35" s="62"/>
      <c r="D35" s="64"/>
      <c r="E35" s="27"/>
      <c r="F35" s="2"/>
      <c r="G35" s="2"/>
    </row>
    <row r="36" spans="1:7" ht="35.25" customHeight="1">
      <c r="A36" s="10" t="s">
        <v>29</v>
      </c>
      <c r="B36" s="11" t="s">
        <v>30</v>
      </c>
      <c r="C36" s="52">
        <f>C38</f>
        <v>200</v>
      </c>
      <c r="D36" s="52">
        <f t="shared" ref="D36" si="1">D38</f>
        <v>38.841999999999999</v>
      </c>
      <c r="E36" s="27">
        <f t="shared" si="0"/>
        <v>19.420999999999999</v>
      </c>
      <c r="F36" s="2"/>
      <c r="G36" s="2"/>
    </row>
    <row r="37" spans="1:7" ht="35.25" customHeight="1">
      <c r="A37" s="10" t="s">
        <v>76</v>
      </c>
      <c r="B37" s="11" t="s">
        <v>75</v>
      </c>
      <c r="C37" s="52">
        <f>C38</f>
        <v>200</v>
      </c>
      <c r="D37" s="52">
        <f>D38</f>
        <v>38.841999999999999</v>
      </c>
      <c r="E37" s="27">
        <f t="shared" si="0"/>
        <v>19.420999999999999</v>
      </c>
      <c r="F37" s="2"/>
      <c r="G37" s="2"/>
    </row>
    <row r="38" spans="1:7" ht="31.5">
      <c r="A38" s="56">
        <v>7670</v>
      </c>
      <c r="B38" s="55" t="s">
        <v>42</v>
      </c>
      <c r="C38" s="58">
        <f>C39</f>
        <v>200</v>
      </c>
      <c r="D38" s="58">
        <f>D39</f>
        <v>38.841999999999999</v>
      </c>
      <c r="E38" s="27">
        <f t="shared" si="0"/>
        <v>19.420999999999999</v>
      </c>
      <c r="F38" s="2"/>
      <c r="G38" s="2"/>
    </row>
    <row r="39" spans="1:7" ht="31.5">
      <c r="A39" s="20">
        <v>3210</v>
      </c>
      <c r="B39" s="16" t="s">
        <v>71</v>
      </c>
      <c r="C39" s="65">
        <v>200</v>
      </c>
      <c r="D39" s="65">
        <v>38.841999999999999</v>
      </c>
      <c r="E39" s="27">
        <f t="shared" si="0"/>
        <v>19.420999999999999</v>
      </c>
      <c r="F39" s="2"/>
      <c r="G39" s="2"/>
    </row>
    <row r="40" spans="1:7" hidden="1">
      <c r="A40" s="56">
        <v>7000</v>
      </c>
      <c r="B40" s="55" t="s">
        <v>30</v>
      </c>
      <c r="C40" s="70">
        <f>C41</f>
        <v>0</v>
      </c>
      <c r="D40" s="65">
        <f>D41</f>
        <v>0</v>
      </c>
      <c r="E40" s="27" t="e">
        <f t="shared" si="0"/>
        <v>#DIV/0!</v>
      </c>
      <c r="F40" s="2"/>
      <c r="G40" s="2"/>
    </row>
    <row r="41" spans="1:7" hidden="1">
      <c r="A41" s="56" t="s">
        <v>78</v>
      </c>
      <c r="B41" s="42" t="s">
        <v>77</v>
      </c>
      <c r="C41" s="70">
        <f>C42</f>
        <v>0</v>
      </c>
      <c r="D41" s="65">
        <v>0</v>
      </c>
      <c r="E41" s="27" t="e">
        <f>D41/C41*100</f>
        <v>#DIV/0!</v>
      </c>
      <c r="F41" s="2"/>
      <c r="G41" s="2"/>
    </row>
    <row r="42" spans="1:7" ht="21" hidden="1" customHeight="1">
      <c r="A42" s="56">
        <v>7321</v>
      </c>
      <c r="B42" s="55" t="s">
        <v>96</v>
      </c>
      <c r="C42" s="70">
        <f>C43</f>
        <v>0</v>
      </c>
      <c r="D42" s="65">
        <v>0</v>
      </c>
      <c r="E42" s="27" t="e">
        <f t="shared" ref="E42:E43" si="2">D42/C42*100</f>
        <v>#DIV/0!</v>
      </c>
      <c r="F42" s="2"/>
      <c r="G42" s="2"/>
    </row>
    <row r="43" spans="1:7" ht="21" hidden="1" customHeight="1">
      <c r="A43" s="20">
        <v>3142</v>
      </c>
      <c r="B43" s="16" t="s">
        <v>97</v>
      </c>
      <c r="C43" s="65">
        <v>0</v>
      </c>
      <c r="D43" s="65">
        <v>0</v>
      </c>
      <c r="E43" s="27" t="e">
        <f t="shared" si="2"/>
        <v>#DIV/0!</v>
      </c>
      <c r="F43" s="2"/>
      <c r="G43" s="2"/>
    </row>
    <row r="44" spans="1:7">
      <c r="A44" s="17" t="s">
        <v>15</v>
      </c>
      <c r="B44" s="7" t="s">
        <v>31</v>
      </c>
      <c r="C44" s="34">
        <f>C45</f>
        <v>11.8</v>
      </c>
      <c r="D44" s="34">
        <f>D45</f>
        <v>0</v>
      </c>
      <c r="E44" s="27">
        <f t="shared" si="0"/>
        <v>0</v>
      </c>
      <c r="F44" s="2"/>
      <c r="G44" s="2"/>
    </row>
    <row r="45" spans="1:7" ht="31.5">
      <c r="A45" s="17" t="s">
        <v>76</v>
      </c>
      <c r="B45" s="7" t="s">
        <v>75</v>
      </c>
      <c r="C45" s="34">
        <f>C46</f>
        <v>11.8</v>
      </c>
      <c r="D45" s="34">
        <f>D46</f>
        <v>0</v>
      </c>
      <c r="E45" s="27">
        <f t="shared" si="0"/>
        <v>0</v>
      </c>
      <c r="F45" s="2"/>
      <c r="G45" s="2"/>
    </row>
    <row r="46" spans="1:7" ht="31.5">
      <c r="A46" s="54" t="s">
        <v>36</v>
      </c>
      <c r="B46" s="55" t="s">
        <v>37</v>
      </c>
      <c r="C46" s="58">
        <f>C49</f>
        <v>11.8</v>
      </c>
      <c r="D46" s="58">
        <f>D49</f>
        <v>0</v>
      </c>
      <c r="E46" s="27">
        <f t="shared" si="0"/>
        <v>0</v>
      </c>
      <c r="F46" s="2"/>
      <c r="G46" s="2"/>
    </row>
    <row r="47" spans="1:7" hidden="1">
      <c r="A47" s="14">
        <v>9000</v>
      </c>
      <c r="B47" s="11" t="s">
        <v>33</v>
      </c>
      <c r="C47" s="52"/>
      <c r="D47" s="27">
        <f>D48</f>
        <v>0</v>
      </c>
      <c r="E47" s="27" t="e">
        <f t="shared" si="0"/>
        <v>#DIV/0!</v>
      </c>
      <c r="F47" s="2"/>
      <c r="G47" s="2"/>
    </row>
    <row r="48" spans="1:7" hidden="1">
      <c r="A48" s="15" t="s">
        <v>34</v>
      </c>
      <c r="B48" s="16" t="s">
        <v>35</v>
      </c>
      <c r="C48" s="57"/>
      <c r="D48" s="33">
        <v>0</v>
      </c>
      <c r="E48" s="27" t="e">
        <f t="shared" si="0"/>
        <v>#DIV/0!</v>
      </c>
      <c r="F48" s="2"/>
      <c r="G48" s="2"/>
    </row>
    <row r="49" spans="1:7">
      <c r="A49" s="13">
        <v>2240</v>
      </c>
      <c r="B49" s="12" t="s">
        <v>62</v>
      </c>
      <c r="C49" s="65">
        <v>11.8</v>
      </c>
      <c r="D49" s="66">
        <v>0</v>
      </c>
      <c r="E49" s="27">
        <f t="shared" si="0"/>
        <v>0</v>
      </c>
      <c r="F49" s="2"/>
      <c r="G49" s="2"/>
    </row>
    <row r="50" spans="1:7">
      <c r="A50" s="45">
        <v>9000</v>
      </c>
      <c r="B50" s="42" t="s">
        <v>33</v>
      </c>
      <c r="C50" s="70">
        <f>C51</f>
        <v>261.88</v>
      </c>
      <c r="D50" s="70">
        <f>D51</f>
        <v>0</v>
      </c>
      <c r="E50" s="27">
        <v>0</v>
      </c>
      <c r="F50" s="2"/>
      <c r="G50" s="2"/>
    </row>
    <row r="51" spans="1:7">
      <c r="A51" s="13" t="s">
        <v>76</v>
      </c>
      <c r="B51" s="12" t="s">
        <v>75</v>
      </c>
      <c r="C51" s="70">
        <f>C52+C54</f>
        <v>261.88</v>
      </c>
      <c r="D51" s="70">
        <f>D52+D54</f>
        <v>0</v>
      </c>
      <c r="E51" s="27">
        <v>0</v>
      </c>
      <c r="F51" s="2"/>
      <c r="G51" s="2"/>
    </row>
    <row r="52" spans="1:7">
      <c r="A52" s="45">
        <v>9770</v>
      </c>
      <c r="B52" s="42" t="s">
        <v>35</v>
      </c>
      <c r="C52" s="70">
        <f>C53</f>
        <v>161.88</v>
      </c>
      <c r="D52" s="70">
        <f>D53</f>
        <v>0</v>
      </c>
      <c r="E52" s="27">
        <f>D52/C52*100</f>
        <v>0</v>
      </c>
      <c r="F52" s="2"/>
      <c r="G52" s="2"/>
    </row>
    <row r="53" spans="1:7" ht="31.5">
      <c r="A53" s="13">
        <v>3220</v>
      </c>
      <c r="B53" s="12" t="s">
        <v>104</v>
      </c>
      <c r="C53" s="65">
        <v>161.88</v>
      </c>
      <c r="D53" s="66">
        <v>0</v>
      </c>
      <c r="E53" s="27">
        <f t="shared" ref="E53:E55" si="3">D53/C53*100</f>
        <v>0</v>
      </c>
      <c r="F53" s="2"/>
      <c r="G53" s="2"/>
    </row>
    <row r="54" spans="1:7" ht="47.25">
      <c r="A54" s="45">
        <v>9800</v>
      </c>
      <c r="B54" s="42" t="s">
        <v>95</v>
      </c>
      <c r="C54" s="70">
        <f>C55</f>
        <v>100</v>
      </c>
      <c r="D54" s="65">
        <f>D55</f>
        <v>0</v>
      </c>
      <c r="E54" s="27">
        <f t="shared" si="3"/>
        <v>0</v>
      </c>
      <c r="F54" s="2"/>
      <c r="G54" s="2"/>
    </row>
    <row r="55" spans="1:7" ht="31.5">
      <c r="A55" s="13">
        <v>3220</v>
      </c>
      <c r="B55" s="12" t="s">
        <v>104</v>
      </c>
      <c r="C55" s="65">
        <v>100</v>
      </c>
      <c r="D55" s="66">
        <v>0</v>
      </c>
      <c r="E55" s="27">
        <f t="shared" si="3"/>
        <v>0</v>
      </c>
      <c r="F55" s="2"/>
      <c r="G55" s="2"/>
    </row>
    <row r="56" spans="1:7">
      <c r="A56" s="24" t="s">
        <v>16</v>
      </c>
      <c r="B56" s="25" t="s">
        <v>20</v>
      </c>
      <c r="C56" s="31">
        <f>C16+C21+C36+C44+C40+C50</f>
        <v>1430.97084</v>
      </c>
      <c r="D56" s="31">
        <f>D16+D21+D36+D44+D40+D50</f>
        <v>364.37983999999994</v>
      </c>
      <c r="E56" s="27">
        <f>D56/C56*100</f>
        <v>25.463820073370602</v>
      </c>
      <c r="F56" s="2"/>
      <c r="G56" s="2"/>
    </row>
    <row r="60" spans="1:7" ht="18.75">
      <c r="A60" s="75" t="s">
        <v>87</v>
      </c>
      <c r="B60" s="75"/>
      <c r="C60" s="35"/>
      <c r="D60" s="19" t="s">
        <v>88</v>
      </c>
    </row>
    <row r="61" spans="1:7" ht="18.75">
      <c r="A61" s="75"/>
      <c r="B61" s="75"/>
      <c r="C61" s="40"/>
      <c r="D61" s="6"/>
    </row>
  </sheetData>
  <mergeCells count="12">
    <mergeCell ref="A61:B61"/>
    <mergeCell ref="A60:B60"/>
    <mergeCell ref="D3:E5"/>
    <mergeCell ref="A8:E8"/>
    <mergeCell ref="A9:E9"/>
    <mergeCell ref="A10:E10"/>
    <mergeCell ref="A11:E11"/>
    <mergeCell ref="A13:A14"/>
    <mergeCell ref="B13:B14"/>
    <mergeCell ref="D13:D14"/>
    <mergeCell ref="E13:E14"/>
    <mergeCell ref="C13:C1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 3</vt:lpstr>
      <vt:lpstr>дод 4</vt:lpstr>
      <vt:lpstr>'дод 3'!Область_печати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Microsoft</cp:lastModifiedBy>
  <cp:lastPrinted>2024-05-10T10:43:42Z</cp:lastPrinted>
  <dcterms:created xsi:type="dcterms:W3CDTF">2018-01-22T07:37:12Z</dcterms:created>
  <dcterms:modified xsi:type="dcterms:W3CDTF">2024-05-10T11:05:52Z</dcterms:modified>
</cp:coreProperties>
</file>