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105" windowWidth="19425" windowHeight="11025"/>
  </bookViews>
  <sheets>
    <sheet name="дод 3" sheetId="1" r:id="rId1"/>
    <sheet name="дод 4" sheetId="2" r:id="rId2"/>
  </sheets>
  <definedNames>
    <definedName name="_xlnm.Print_Area" localSheetId="0">'дод 3'!$A$2:$F$136</definedName>
  </definedNames>
  <calcPr calcId="125725" refMode="R1C1"/>
</workbook>
</file>

<file path=xl/calcChain.xml><?xml version="1.0" encoding="utf-8"?>
<calcChain xmlns="http://schemas.openxmlformats.org/spreadsheetml/2006/main">
  <c r="D48" i="2"/>
  <c r="C25"/>
  <c r="C48"/>
  <c r="D36"/>
  <c r="D25"/>
  <c r="D22" s="1"/>
  <c r="E19"/>
  <c r="E20"/>
  <c r="E21"/>
  <c r="C22"/>
  <c r="E33"/>
  <c r="E34"/>
  <c r="E31"/>
  <c r="E32"/>
  <c r="E28"/>
  <c r="E38"/>
  <c r="E46"/>
  <c r="E30"/>
  <c r="E114" i="1"/>
  <c r="D80"/>
  <c r="E80"/>
  <c r="C80"/>
  <c r="F82"/>
  <c r="F83"/>
  <c r="F81"/>
  <c r="D77"/>
  <c r="E77"/>
  <c r="C77"/>
  <c r="D26"/>
  <c r="E26"/>
  <c r="F32"/>
  <c r="F31"/>
  <c r="C28"/>
  <c r="C26" s="1"/>
  <c r="F17"/>
  <c r="F18"/>
  <c r="F19"/>
  <c r="F20"/>
  <c r="F21"/>
  <c r="F22"/>
  <c r="F23"/>
  <c r="F24"/>
  <c r="F25"/>
  <c r="F27"/>
  <c r="F29"/>
  <c r="F30"/>
  <c r="F35"/>
  <c r="F36"/>
  <c r="F37"/>
  <c r="F38"/>
  <c r="F39"/>
  <c r="F40"/>
  <c r="F41"/>
  <c r="F42"/>
  <c r="F43"/>
  <c r="F44"/>
  <c r="F46"/>
  <c r="F47"/>
  <c r="F48"/>
  <c r="F49"/>
  <c r="F50"/>
  <c r="F51"/>
  <c r="F52"/>
  <c r="F53"/>
  <c r="F54"/>
  <c r="F55"/>
  <c r="F56"/>
  <c r="F58"/>
  <c r="F59"/>
  <c r="F61"/>
  <c r="F62"/>
  <c r="F63"/>
  <c r="F64"/>
  <c r="F65"/>
  <c r="F66"/>
  <c r="F67"/>
  <c r="F69"/>
  <c r="F70"/>
  <c r="F71"/>
  <c r="F72"/>
  <c r="F73"/>
  <c r="F74"/>
  <c r="F75"/>
  <c r="F76"/>
  <c r="F78"/>
  <c r="F79"/>
  <c r="F85"/>
  <c r="F86"/>
  <c r="F87"/>
  <c r="F88"/>
  <c r="F89"/>
  <c r="F90"/>
  <c r="F92"/>
  <c r="F94"/>
  <c r="F95"/>
  <c r="F96"/>
  <c r="F97"/>
  <c r="F100"/>
  <c r="F101"/>
  <c r="F102"/>
  <c r="F103"/>
  <c r="F104"/>
  <c r="F105"/>
  <c r="F106"/>
  <c r="F108"/>
  <c r="F109"/>
  <c r="F112"/>
  <c r="F113"/>
  <c r="F115"/>
  <c r="F116"/>
  <c r="F117"/>
  <c r="F118"/>
  <c r="F119"/>
  <c r="F121"/>
  <c r="F122"/>
  <c r="F124"/>
  <c r="F125"/>
  <c r="F126"/>
  <c r="F127"/>
  <c r="F128"/>
  <c r="F129"/>
  <c r="E29" i="2"/>
  <c r="F28" i="1" l="1"/>
  <c r="F77"/>
  <c r="E47" i="2"/>
  <c r="C60" i="1"/>
  <c r="E60"/>
  <c r="D60"/>
  <c r="E17" i="2"/>
  <c r="E18"/>
  <c r="E23"/>
  <c r="E24"/>
  <c r="E25"/>
  <c r="E26"/>
  <c r="E27"/>
  <c r="E36"/>
  <c r="E37"/>
  <c r="E39"/>
  <c r="E40"/>
  <c r="E42"/>
  <c r="E44"/>
  <c r="E45"/>
  <c r="D107" i="1"/>
  <c r="E107"/>
  <c r="F107" s="1"/>
  <c r="C107"/>
  <c r="C111"/>
  <c r="F60" l="1"/>
  <c r="D35" i="2"/>
  <c r="C35"/>
  <c r="E35" l="1"/>
  <c r="D123" i="1"/>
  <c r="E123"/>
  <c r="C123"/>
  <c r="C120"/>
  <c r="D120"/>
  <c r="E120"/>
  <c r="D111"/>
  <c r="E111"/>
  <c r="F111" s="1"/>
  <c r="D99"/>
  <c r="D98" s="1"/>
  <c r="E99"/>
  <c r="C99"/>
  <c r="C98" s="1"/>
  <c r="E93"/>
  <c r="D93"/>
  <c r="C93"/>
  <c r="D91"/>
  <c r="E91"/>
  <c r="F91" s="1"/>
  <c r="C91"/>
  <c r="F80"/>
  <c r="D68"/>
  <c r="E68"/>
  <c r="C68"/>
  <c r="E57"/>
  <c r="D57"/>
  <c r="C57"/>
  <c r="D45"/>
  <c r="E45"/>
  <c r="C45"/>
  <c r="D34"/>
  <c r="E34"/>
  <c r="C34"/>
  <c r="F120" l="1"/>
  <c r="F123"/>
  <c r="D33"/>
  <c r="E98"/>
  <c r="F98" s="1"/>
  <c r="F99"/>
  <c r="F57"/>
  <c r="F93"/>
  <c r="F68"/>
  <c r="F45"/>
  <c r="F34"/>
  <c r="E33"/>
  <c r="C33"/>
  <c r="E22" i="2"/>
  <c r="D84" i="1"/>
  <c r="C84"/>
  <c r="E84"/>
  <c r="F84" s="1"/>
  <c r="F33" l="1"/>
  <c r="D16"/>
  <c r="E16"/>
  <c r="C16"/>
  <c r="F26" l="1"/>
  <c r="F16"/>
  <c r="D15"/>
  <c r="C15"/>
  <c r="E15"/>
  <c r="C41" i="2"/>
  <c r="C16"/>
  <c r="C114" i="1"/>
  <c r="C110"/>
  <c r="F15" l="1"/>
  <c r="C130"/>
  <c r="D43" i="2"/>
  <c r="D41"/>
  <c r="E41" s="1"/>
  <c r="D16"/>
  <c r="E16" s="1"/>
  <c r="E43" l="1"/>
  <c r="E48"/>
  <c r="F114" i="1"/>
  <c r="D114"/>
  <c r="E110"/>
  <c r="F110" s="1"/>
  <c r="D110"/>
  <c r="E130" l="1"/>
  <c r="F130" s="1"/>
  <c r="D130"/>
</calcChain>
</file>

<file path=xl/sharedStrings.xml><?xml version="1.0" encoding="utf-8"?>
<sst xmlns="http://schemas.openxmlformats.org/spreadsheetml/2006/main" count="209" uniqueCount="107">
  <si>
    <t>Код</t>
  </si>
  <si>
    <t>Показник</t>
  </si>
  <si>
    <t>0100</t>
  </si>
  <si>
    <t>Державне управління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</si>
  <si>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</si>
  <si>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1000</t>
  </si>
  <si>
    <t>Освіта</t>
  </si>
  <si>
    <t>1010</t>
  </si>
  <si>
    <t>3000</t>
  </si>
  <si>
    <t>Соціальний захист та соціальне забезпечення</t>
  </si>
  <si>
    <t>Організація та проведення громадських робіт</t>
  </si>
  <si>
    <t>4000</t>
  </si>
  <si>
    <t>4060</t>
  </si>
  <si>
    <t>6000</t>
  </si>
  <si>
    <t>Житлово-комунальне господарство</t>
  </si>
  <si>
    <t>8000</t>
  </si>
  <si>
    <t xml:space="preserve"> </t>
  </si>
  <si>
    <t xml:space="preserve">РАЗОМ ПО ЗАГАЛЬНОМУ ФОНДУ </t>
  </si>
  <si>
    <t>Видатки (загальний фонд)</t>
  </si>
  <si>
    <t>Видатки (спеціальний фонд)</t>
  </si>
  <si>
    <t>РАЗОМ ПО СПЕЦІАЛЬНОМУ ФОНДУ</t>
  </si>
  <si>
    <t>0150</t>
  </si>
  <si>
    <t>Надання дошкільної освіти</t>
  </si>
  <si>
    <t>3242</t>
  </si>
  <si>
    <t>Інші заходи у сфері соціального захисту і соціального забезпечення</t>
  </si>
  <si>
    <t>Культура i мистецтво</t>
  </si>
  <si>
    <t>Забезпечення діяльності палаців i будинків культури, клубів, центрів дозвілля та iнших клубних закладів</t>
  </si>
  <si>
    <t>6030</t>
  </si>
  <si>
    <t>Організація благоустрою населених пунктів</t>
  </si>
  <si>
    <t>7000</t>
  </si>
  <si>
    <t>Економічна діяльність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</si>
  <si>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</si>
  <si>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</si>
  <si>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Інша діяльність</t>
  </si>
  <si>
    <t>9000</t>
  </si>
  <si>
    <t>Міжбюджетні трансферти</t>
  </si>
  <si>
    <t>9770</t>
  </si>
  <si>
    <t>Інші субвенції з місцевого бюджету</t>
  </si>
  <si>
    <t>7130</t>
  </si>
  <si>
    <t>Здійснення заходів із землеустрою</t>
  </si>
  <si>
    <t>7321</t>
  </si>
  <si>
    <t>8340</t>
  </si>
  <si>
    <t>Природоохоронні заходи за рахунок цільових фондів</t>
  </si>
  <si>
    <t>Членські внески до асоціацій органів місцевого самоврядування</t>
  </si>
  <si>
    <t>8110</t>
  </si>
  <si>
    <t>Заходи із запобігання та ліквідації надзвичайних ситуацій та наслідків стихійного лиха</t>
  </si>
  <si>
    <t>Інші програми та заходи у сфері освіти</t>
  </si>
  <si>
    <t>Компенсаційні виплати за пільговий проїзд окремих категорій громадян на залізничному транспорті</t>
  </si>
  <si>
    <t>Інші дотації з місцевого бюджету</t>
  </si>
  <si>
    <t>Внески до статутного капіталу суб’єктів господарювання</t>
  </si>
  <si>
    <t>1070</t>
  </si>
  <si>
    <t>Надання позашкільної освіти закладами позашкільної освіти, заходи із позашкільної роботи з дітьми</t>
  </si>
  <si>
    <t>Забезпечення діяльності інших закладів у сфері освіти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</si>
  <si>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</si>
  <si>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</si>
  <si>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</si>
  <si>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Пільгове медичне обслуговування осіб, які постраждали внаслідок Чорнобильської катастрофи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</si>
  <si>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</si>
  <si>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</si>
  <si>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Субвенція з місцевого бюджету державному бюджету на виконання програм соціально-економічного розвитку регіонів</t>
  </si>
  <si>
    <t>Будівництво-1 освітніх установ та закладів</t>
  </si>
  <si>
    <t>1021</t>
  </si>
  <si>
    <t>Надання загальної середньої освіти закладами загальної середньої освіти (за рахунок коштів місцевого бюджету)</t>
  </si>
  <si>
    <t>1031</t>
  </si>
  <si>
    <t>Надання загальної середньої освіти закладами загальної середньої освіти (за рахунок освітньої субвенції з державного бюджету)</t>
  </si>
  <si>
    <t xml:space="preserve">Надання загальної середньої освіти закладами загальної середньої освіти </t>
  </si>
  <si>
    <t>про виконання бюджету Вишнівської селищної територіальної громади</t>
  </si>
  <si>
    <t>(загальний фонд)</t>
  </si>
  <si>
    <t>План на рік з урахуванням змін</t>
  </si>
  <si>
    <t>План на вказаний період з урахуванням змін</t>
  </si>
  <si>
    <t>тис.грн.</t>
  </si>
  <si>
    <t>(спеціальний фонд)</t>
  </si>
  <si>
    <t>Заробітна плата</t>
  </si>
  <si>
    <t>Нарахування на оплату праці</t>
  </si>
  <si>
    <t>Предмети, матеріали, обладнання та інвентар</t>
  </si>
  <si>
    <t>Оплата послуг (крім комунальних)</t>
  </si>
  <si>
    <t>Оплата електроенергії</t>
  </si>
  <si>
    <t>Оплата природного газу</t>
  </si>
  <si>
    <t>Інші поточні видатки</t>
  </si>
  <si>
    <t>Продукти харчування</t>
  </si>
  <si>
    <t>Оплата водопостачання та водовідведення</t>
  </si>
  <si>
    <t>Оплата теплопостачання</t>
  </si>
  <si>
    <t>Інші виплати населенню</t>
  </si>
  <si>
    <t>Дослідження і розробки, окремі заходи розвитку по реалізації державних (регіональних) програм</t>
  </si>
  <si>
    <t>Поточні трансферти органам державного управління інших рівнів</t>
  </si>
  <si>
    <t>Капітальний ремонт інших об’єктів</t>
  </si>
  <si>
    <t>Капітальні трансферти підприємствам (установам, організаціям)</t>
  </si>
  <si>
    <t>Оплата інших енергоносіїв та інших комунальних послуг</t>
  </si>
  <si>
    <t>Окремі заходи по реалізації державних (регіональних) програм, не віднесені ло заходів розвитку</t>
  </si>
  <si>
    <t>Забезпечення діяльності бібліотек</t>
  </si>
  <si>
    <t>Реконструкція та реставрація інших об'єктів</t>
  </si>
  <si>
    <t>Капітальні трансферти органам державного управління інших рівнів</t>
  </si>
  <si>
    <t>ЗВІТ</t>
  </si>
  <si>
    <t>Співфінансування заходів,що реалізуються за рахунок субвенції з державного бюджету місцевим бюджетам на забезпечення якісної сучасної та доступної загальної середньої освіти "Нова українська школа"</t>
  </si>
  <si>
    <t>Виконання заходів, спрямованих на забезпечення якісної,сучасної та доступної загальної середньої освіти "Нова українська школа" за рахунок субвенції з державного бюджету місцевим бюджетам</t>
  </si>
  <si>
    <t xml:space="preserve">Надання загальної середньої освіти закладами загальної середньої освіти(за рахунок залишку коштів за освітньою субвенцією) </t>
  </si>
  <si>
    <t xml:space="preserve">% виконання  </t>
  </si>
  <si>
    <t xml:space="preserve">Касові видатки </t>
  </si>
  <si>
    <t>за  2021 рік</t>
  </si>
  <si>
    <t>за 2021 рік</t>
  </si>
  <si>
    <t>Придбання обладнання і предметів довгострокового користування</t>
  </si>
  <si>
    <t>Співфінансуваня заходів,що реалізуються за рахунок субвенції з державного бюджету місцевим бюджетам на реалізацію програми "Спроможна школа для кращих результатів"</t>
  </si>
  <si>
    <t>Виконання заходів в рамках реалізації програми "спроможна школа для кращих результатів" за рахунок субвенції з державного бюджету місцевим бюджетам</t>
  </si>
  <si>
    <t>Секретар селищної ради</t>
  </si>
  <si>
    <t>Світлана ФЕДАН</t>
  </si>
  <si>
    <t xml:space="preserve">Додаток 4
до проєкту рішення сесії Вишнівської селищної ради  від                           23.02.2022 року №     -16/VIII
</t>
  </si>
  <si>
    <t xml:space="preserve">Додаток 3
до проєкту рішення сесії Вишнівської селищної ради  від                           23.02.2022 року №     -16/VIII
</t>
  </si>
</sst>
</file>

<file path=xl/styles.xml><?xml version="1.0" encoding="utf-8"?>
<styleSheet xmlns="http://schemas.openxmlformats.org/spreadsheetml/2006/main">
  <numFmts count="3">
    <numFmt numFmtId="164" formatCode="#0.000"/>
    <numFmt numFmtId="165" formatCode="#0.0"/>
    <numFmt numFmtId="166" formatCode="0.0"/>
  </numFmts>
  <fonts count="20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66FFFF"/>
        <bgColor indexed="64"/>
      </patternFill>
    </fill>
  </fills>
  <borders count="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14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1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</cellStyleXfs>
  <cellXfs count="91">
    <xf numFmtId="0" fontId="0" fillId="0" borderId="0" xfId="0"/>
    <xf numFmtId="0" fontId="13" fillId="0" borderId="0" xfId="0" applyFont="1" applyAlignment="1">
      <alignment horizontal="center"/>
    </xf>
    <xf numFmtId="2" fontId="0" fillId="0" borderId="0" xfId="0" applyNumberFormat="1"/>
    <xf numFmtId="0" fontId="17" fillId="0" borderId="0" xfId="0" applyFont="1"/>
    <xf numFmtId="0" fontId="0" fillId="2" borderId="0" xfId="0" applyFill="1"/>
    <xf numFmtId="0" fontId="16" fillId="0" borderId="0" xfId="0" applyFont="1"/>
    <xf numFmtId="2" fontId="16" fillId="0" borderId="0" xfId="0" applyNumberFormat="1" applyFont="1"/>
    <xf numFmtId="0" fontId="15" fillId="3" borderId="2" xfId="20" applyFont="1" applyFill="1" applyBorder="1" applyAlignment="1">
      <alignment vertical="center" wrapText="1"/>
    </xf>
    <xf numFmtId="0" fontId="0" fillId="0" borderId="0" xfId="0"/>
    <xf numFmtId="0" fontId="17" fillId="0" borderId="0" xfId="0" applyFont="1"/>
    <xf numFmtId="0" fontId="15" fillId="3" borderId="2" xfId="1" quotePrefix="1" applyFont="1" applyFill="1" applyBorder="1" applyAlignment="1">
      <alignment vertical="center" wrapText="1"/>
    </xf>
    <xf numFmtId="0" fontId="15" fillId="3" borderId="2" xfId="1" applyFont="1" applyFill="1" applyBorder="1" applyAlignment="1">
      <alignment vertical="center" wrapText="1"/>
    </xf>
    <xf numFmtId="0" fontId="16" fillId="0" borderId="2" xfId="1" applyFont="1" applyBorder="1" applyAlignment="1">
      <alignment vertical="center" wrapText="1"/>
    </xf>
    <xf numFmtId="0" fontId="16" fillId="0" borderId="2" xfId="1" quotePrefix="1" applyFont="1" applyBorder="1" applyAlignment="1">
      <alignment horizontal="left" vertical="center" wrapText="1"/>
    </xf>
    <xf numFmtId="0" fontId="15" fillId="3" borderId="2" xfId="1" quotePrefix="1" applyFont="1" applyFill="1" applyBorder="1" applyAlignment="1">
      <alignment horizontal="left" vertical="center" wrapText="1"/>
    </xf>
    <xf numFmtId="0" fontId="16" fillId="0" borderId="2" xfId="40" quotePrefix="1" applyFont="1" applyBorder="1" applyAlignment="1">
      <alignment vertical="center" wrapText="1"/>
    </xf>
    <xf numFmtId="0" fontId="16" fillId="0" borderId="2" xfId="40" applyFont="1" applyBorder="1" applyAlignment="1">
      <alignment vertical="center" wrapText="1"/>
    </xf>
    <xf numFmtId="0" fontId="15" fillId="3" borderId="2" xfId="20" quotePrefix="1" applyFont="1" applyFill="1" applyBorder="1" applyAlignment="1">
      <alignment vertical="center" wrapText="1"/>
    </xf>
    <xf numFmtId="0" fontId="18" fillId="0" borderId="0" xfId="0" applyFont="1" applyAlignment="1">
      <alignment horizontal="center"/>
    </xf>
    <xf numFmtId="0" fontId="18" fillId="0" borderId="0" xfId="0" applyFont="1"/>
    <xf numFmtId="0" fontId="16" fillId="0" borderId="2" xfId="40" quotePrefix="1" applyFont="1" applyBorder="1" applyAlignment="1">
      <alignment horizontal="left" vertical="center" wrapText="1"/>
    </xf>
    <xf numFmtId="164" fontId="16" fillId="4" borderId="2" xfId="1" applyNumberFormat="1" applyFont="1" applyFill="1" applyBorder="1" applyAlignment="1">
      <alignment vertical="center" wrapText="1"/>
    </xf>
    <xf numFmtId="0" fontId="15" fillId="4" borderId="3" xfId="0" applyFont="1" applyFill="1" applyBorder="1" applyAlignment="1">
      <alignment horizontal="center" vertical="center" wrapText="1"/>
    </xf>
    <xf numFmtId="0" fontId="15" fillId="4" borderId="2" xfId="0" applyFont="1" applyFill="1" applyBorder="1" applyAlignment="1">
      <alignment horizontal="center" wrapText="1"/>
    </xf>
    <xf numFmtId="0" fontId="15" fillId="4" borderId="2" xfId="0" quotePrefix="1" applyFont="1" applyFill="1" applyBorder="1" applyAlignment="1">
      <alignment vertical="center" wrapText="1"/>
    </xf>
    <xf numFmtId="0" fontId="15" fillId="4" borderId="2" xfId="0" applyFont="1" applyFill="1" applyBorder="1" applyAlignment="1">
      <alignment vertical="center" wrapText="1"/>
    </xf>
    <xf numFmtId="0" fontId="16" fillId="0" borderId="0" xfId="0" applyFont="1" applyAlignment="1"/>
    <xf numFmtId="165" fontId="15" fillId="3" borderId="2" xfId="1" applyNumberFormat="1" applyFont="1" applyFill="1" applyBorder="1" applyAlignment="1">
      <alignment vertical="center" wrapText="1"/>
    </xf>
    <xf numFmtId="165" fontId="16" fillId="0" borderId="2" xfId="39" applyNumberFormat="1" applyFont="1" applyBorder="1" applyAlignment="1">
      <alignment vertical="center" wrapText="1"/>
    </xf>
    <xf numFmtId="165" fontId="16" fillId="2" borderId="2" xfId="1" applyNumberFormat="1" applyFont="1" applyFill="1" applyBorder="1" applyAlignment="1">
      <alignment vertical="center" wrapText="1"/>
    </xf>
    <xf numFmtId="165" fontId="16" fillId="0" borderId="2" xfId="41" applyNumberFormat="1" applyFont="1" applyBorder="1" applyAlignment="1">
      <alignment vertical="center" wrapText="1"/>
    </xf>
    <xf numFmtId="165" fontId="15" fillId="4" borderId="2" xfId="0" applyNumberFormat="1" applyFont="1" applyFill="1" applyBorder="1" applyAlignment="1">
      <alignment vertical="center" wrapText="1"/>
    </xf>
    <xf numFmtId="165" fontId="15" fillId="2" borderId="2" xfId="1" applyNumberFormat="1" applyFont="1" applyFill="1" applyBorder="1" applyAlignment="1">
      <alignment vertical="center" wrapText="1"/>
    </xf>
    <xf numFmtId="165" fontId="16" fillId="0" borderId="2" xfId="40" applyNumberFormat="1" applyFont="1" applyBorder="1" applyAlignment="1">
      <alignment vertical="center" wrapText="1"/>
    </xf>
    <xf numFmtId="165" fontId="15" fillId="3" borderId="2" xfId="20" applyNumberFormat="1" applyFont="1" applyFill="1" applyBorder="1" applyAlignment="1">
      <alignment vertical="center" wrapText="1"/>
    </xf>
    <xf numFmtId="0" fontId="18" fillId="0" borderId="0" xfId="0" applyFont="1" applyAlignment="1">
      <alignment horizontal="left"/>
    </xf>
    <xf numFmtId="165" fontId="16" fillId="0" borderId="2" xfId="1" applyNumberFormat="1" applyFont="1" applyBorder="1" applyAlignment="1">
      <alignment vertical="center" wrapText="1"/>
    </xf>
    <xf numFmtId="165" fontId="16" fillId="0" borderId="2" xfId="20" applyNumberFormat="1" applyFont="1" applyBorder="1" applyAlignment="1">
      <alignment vertical="center" wrapText="1"/>
    </xf>
    <xf numFmtId="165" fontId="16" fillId="0" borderId="2" xfId="4" applyNumberFormat="1" applyFont="1" applyFill="1" applyBorder="1" applyAlignment="1">
      <alignment vertical="center" wrapText="1"/>
    </xf>
    <xf numFmtId="165" fontId="16" fillId="0" borderId="2" xfId="39" applyNumberFormat="1" applyFont="1" applyFill="1" applyBorder="1" applyAlignment="1">
      <alignment vertical="center" wrapText="1"/>
    </xf>
    <xf numFmtId="165" fontId="16" fillId="0" borderId="2" xfId="1" applyNumberFormat="1" applyFont="1" applyFill="1" applyBorder="1" applyAlignment="1">
      <alignment vertical="center" wrapText="1"/>
    </xf>
    <xf numFmtId="0" fontId="16" fillId="0" borderId="2" xfId="1" applyFont="1" applyFill="1" applyBorder="1" applyAlignment="1">
      <alignment vertical="center" wrapText="1"/>
    </xf>
    <xf numFmtId="165" fontId="16" fillId="0" borderId="2" xfId="41" applyNumberFormat="1" applyFont="1" applyFill="1" applyBorder="1" applyAlignment="1">
      <alignment vertical="center" wrapText="1"/>
    </xf>
    <xf numFmtId="0" fontId="16" fillId="0" borderId="2" xfId="1" quotePrefix="1" applyFont="1" applyFill="1" applyBorder="1" applyAlignment="1">
      <alignment horizontal="left" vertical="center" wrapText="1"/>
    </xf>
    <xf numFmtId="0" fontId="15" fillId="5" borderId="2" xfId="1" quotePrefix="1" applyFont="1" applyFill="1" applyBorder="1" applyAlignment="1">
      <alignment vertical="center" wrapText="1"/>
    </xf>
    <xf numFmtId="0" fontId="15" fillId="5" borderId="2" xfId="1" applyFont="1" applyFill="1" applyBorder="1" applyAlignment="1">
      <alignment vertical="center" wrapText="1"/>
    </xf>
    <xf numFmtId="165" fontId="15" fillId="5" borderId="2" xfId="1" applyNumberFormat="1" applyFont="1" applyFill="1" applyBorder="1" applyAlignment="1">
      <alignment vertical="center" wrapText="1"/>
    </xf>
    <xf numFmtId="0" fontId="19" fillId="0" borderId="0" xfId="0" applyFont="1" applyBorder="1" applyAlignment="1">
      <alignment horizontal="center"/>
    </xf>
    <xf numFmtId="0" fontId="18" fillId="0" borderId="0" xfId="0" applyFont="1" applyAlignment="1"/>
    <xf numFmtId="0" fontId="15" fillId="0" borderId="2" xfId="1" quotePrefix="1" applyFont="1" applyBorder="1" applyAlignment="1">
      <alignment vertical="center" wrapText="1"/>
    </xf>
    <xf numFmtId="0" fontId="15" fillId="0" borderId="2" xfId="1" applyFont="1" applyBorder="1" applyAlignment="1">
      <alignment vertical="center" wrapText="1"/>
    </xf>
    <xf numFmtId="165" fontId="15" fillId="0" borderId="2" xfId="1" applyNumberFormat="1" applyFont="1" applyBorder="1" applyAlignment="1">
      <alignment vertical="center" wrapText="1"/>
    </xf>
    <xf numFmtId="165" fontId="15" fillId="0" borderId="2" xfId="39" applyNumberFormat="1" applyFont="1" applyBorder="1" applyAlignment="1">
      <alignment vertical="center" wrapText="1"/>
    </xf>
    <xf numFmtId="0" fontId="15" fillId="0" borderId="2" xfId="1" quotePrefix="1" applyFont="1" applyBorder="1" applyAlignment="1">
      <alignment horizontal="left" vertical="center" wrapText="1"/>
    </xf>
    <xf numFmtId="0" fontId="15" fillId="0" borderId="2" xfId="20" quotePrefix="1" applyFont="1" applyBorder="1" applyAlignment="1">
      <alignment horizontal="left" vertical="center" wrapText="1"/>
    </xf>
    <xf numFmtId="0" fontId="15" fillId="0" borderId="2" xfId="20" applyFont="1" applyBorder="1" applyAlignment="1">
      <alignment vertical="center" wrapText="1"/>
    </xf>
    <xf numFmtId="165" fontId="15" fillId="0" borderId="2" xfId="20" applyNumberFormat="1" applyFont="1" applyBorder="1" applyAlignment="1">
      <alignment vertical="center" wrapText="1"/>
    </xf>
    <xf numFmtId="0" fontId="16" fillId="0" borderId="2" xfId="4" quotePrefix="1" applyFont="1" applyFill="1" applyBorder="1" applyAlignment="1">
      <alignment horizontal="left" vertical="center" wrapText="1"/>
    </xf>
    <xf numFmtId="0" fontId="16" fillId="0" borderId="2" xfId="4" applyFont="1" applyFill="1" applyBorder="1" applyAlignment="1">
      <alignment horizontal="left" vertical="center" wrapText="1"/>
    </xf>
    <xf numFmtId="0" fontId="15" fillId="0" borderId="2" xfId="4" quotePrefix="1" applyFont="1" applyFill="1" applyBorder="1" applyAlignment="1">
      <alignment vertical="center" wrapText="1"/>
    </xf>
    <xf numFmtId="0" fontId="15" fillId="0" borderId="2" xfId="4" applyFont="1" applyFill="1" applyBorder="1" applyAlignment="1">
      <alignment vertical="center" wrapText="1"/>
    </xf>
    <xf numFmtId="165" fontId="15" fillId="0" borderId="2" xfId="4" applyNumberFormat="1" applyFont="1" applyFill="1" applyBorder="1" applyAlignment="1">
      <alignment vertical="center" wrapText="1"/>
    </xf>
    <xf numFmtId="165" fontId="15" fillId="0" borderId="2" xfId="39" applyNumberFormat="1" applyFont="1" applyFill="1" applyBorder="1" applyAlignment="1">
      <alignment vertical="center" wrapText="1"/>
    </xf>
    <xf numFmtId="165" fontId="15" fillId="0" borderId="2" xfId="1" applyNumberFormat="1" applyFont="1" applyFill="1" applyBorder="1" applyAlignment="1">
      <alignment vertical="center" wrapText="1"/>
    </xf>
    <xf numFmtId="0" fontId="15" fillId="0" borderId="2" xfId="1" quotePrefix="1" applyFont="1" applyFill="1" applyBorder="1" applyAlignment="1">
      <alignment vertical="center" wrapText="1"/>
    </xf>
    <xf numFmtId="0" fontId="15" fillId="0" borderId="2" xfId="1" applyFont="1" applyFill="1" applyBorder="1" applyAlignment="1">
      <alignment vertical="center" wrapText="1"/>
    </xf>
    <xf numFmtId="165" fontId="15" fillId="0" borderId="2" xfId="41" applyNumberFormat="1" applyFont="1" applyFill="1" applyBorder="1" applyAlignment="1">
      <alignment vertical="center" wrapText="1"/>
    </xf>
    <xf numFmtId="0" fontId="15" fillId="0" borderId="2" xfId="20" quotePrefix="1" applyFont="1" applyBorder="1" applyAlignment="1">
      <alignment vertical="center" wrapText="1"/>
    </xf>
    <xf numFmtId="165" fontId="15" fillId="0" borderId="2" xfId="41" applyNumberFormat="1" applyFont="1" applyBorder="1" applyAlignment="1">
      <alignment vertical="center" wrapText="1"/>
    </xf>
    <xf numFmtId="166" fontId="15" fillId="3" borderId="2" xfId="1" applyNumberFormat="1" applyFont="1" applyFill="1" applyBorder="1" applyAlignment="1">
      <alignment vertical="center" wrapText="1"/>
    </xf>
    <xf numFmtId="166" fontId="16" fillId="0" borderId="2" xfId="1" applyNumberFormat="1" applyFont="1" applyBorder="1" applyAlignment="1">
      <alignment vertical="center" wrapText="1"/>
    </xf>
    <xf numFmtId="166" fontId="16" fillId="0" borderId="2" xfId="41" applyNumberFormat="1" applyFont="1" applyBorder="1" applyAlignment="1">
      <alignment vertical="center" wrapText="1"/>
    </xf>
    <xf numFmtId="166" fontId="15" fillId="0" borderId="2" xfId="1" applyNumberFormat="1" applyFont="1" applyBorder="1" applyAlignment="1">
      <alignment vertical="center" wrapText="1"/>
    </xf>
    <xf numFmtId="166" fontId="15" fillId="0" borderId="2" xfId="41" applyNumberFormat="1" applyFont="1" applyBorder="1" applyAlignment="1">
      <alignment vertical="center" wrapText="1"/>
    </xf>
    <xf numFmtId="0" fontId="15" fillId="0" borderId="2" xfId="40" quotePrefix="1" applyFont="1" applyBorder="1" applyAlignment="1">
      <alignment vertical="center" wrapText="1"/>
    </xf>
    <xf numFmtId="0" fontId="15" fillId="0" borderId="2" xfId="40" applyFont="1" applyBorder="1" applyAlignment="1">
      <alignment vertical="center" wrapText="1"/>
    </xf>
    <xf numFmtId="0" fontId="15" fillId="0" borderId="2" xfId="40" quotePrefix="1" applyFont="1" applyBorder="1" applyAlignment="1">
      <alignment horizontal="left" vertical="center" wrapText="1"/>
    </xf>
    <xf numFmtId="165" fontId="15" fillId="0" borderId="2" xfId="40" applyNumberFormat="1" applyFont="1" applyBorder="1" applyAlignment="1">
      <alignment vertical="center" wrapText="1"/>
    </xf>
    <xf numFmtId="166" fontId="16" fillId="0" borderId="2" xfId="40" applyNumberFormat="1" applyFont="1" applyBorder="1" applyAlignment="1">
      <alignment vertical="center" wrapText="1"/>
    </xf>
    <xf numFmtId="166" fontId="15" fillId="0" borderId="2" xfId="40" applyNumberFormat="1" applyFont="1" applyBorder="1" applyAlignment="1">
      <alignment vertical="center" wrapText="1"/>
    </xf>
    <xf numFmtId="166" fontId="15" fillId="0" borderId="2" xfId="0" applyNumberFormat="1" applyFont="1" applyBorder="1" applyAlignment="1">
      <alignment vertical="center" wrapText="1"/>
    </xf>
    <xf numFmtId="166" fontId="16" fillId="0" borderId="2" xfId="0" applyNumberFormat="1" applyFont="1" applyBorder="1" applyAlignment="1">
      <alignment vertical="center" wrapText="1"/>
    </xf>
    <xf numFmtId="165" fontId="15" fillId="4" borderId="2" xfId="1" applyNumberFormat="1" applyFont="1" applyFill="1" applyBorder="1" applyAlignment="1">
      <alignment vertical="center" wrapText="1"/>
    </xf>
    <xf numFmtId="0" fontId="16" fillId="0" borderId="0" xfId="0" applyFont="1" applyBorder="1" applyAlignment="1">
      <alignment horizontal="right"/>
    </xf>
    <xf numFmtId="0" fontId="18" fillId="0" borderId="0" xfId="0" applyFont="1" applyAlignment="1">
      <alignment horizontal="left"/>
    </xf>
    <xf numFmtId="0" fontId="16" fillId="0" borderId="0" xfId="0" applyFont="1" applyAlignment="1">
      <alignment horizontal="left" vertical="top" wrapText="1"/>
    </xf>
    <xf numFmtId="0" fontId="19" fillId="0" borderId="0" xfId="0" applyFont="1" applyAlignment="1">
      <alignment horizontal="center"/>
    </xf>
    <xf numFmtId="0" fontId="15" fillId="4" borderId="4" xfId="0" quotePrefix="1" applyFont="1" applyFill="1" applyBorder="1" applyAlignment="1">
      <alignment horizontal="center" vertical="center" wrapText="1"/>
    </xf>
    <xf numFmtId="0" fontId="15" fillId="4" borderId="1" xfId="0" quotePrefix="1" applyFont="1" applyFill="1" applyBorder="1" applyAlignment="1">
      <alignment horizontal="center" vertical="center" wrapText="1"/>
    </xf>
    <xf numFmtId="0" fontId="19" fillId="0" borderId="0" xfId="0" applyFont="1" applyBorder="1" applyAlignment="1">
      <alignment horizontal="center"/>
    </xf>
    <xf numFmtId="0" fontId="15" fillId="0" borderId="2" xfId="0" applyFont="1" applyBorder="1" applyAlignment="1">
      <alignment horizontal="center" vertical="center" wrapText="1"/>
    </xf>
  </cellXfs>
  <cellStyles count="42">
    <cellStyle name="Обычный" xfId="0" builtinId="0"/>
    <cellStyle name="Обычный 10" xfId="19"/>
    <cellStyle name="Обычный 10 2" xfId="38"/>
    <cellStyle name="Обычный 11" xfId="20"/>
    <cellStyle name="Обычный 12" xfId="21"/>
    <cellStyle name="Обычный 13" xfId="39"/>
    <cellStyle name="Обычный 14" xfId="40"/>
    <cellStyle name="Обычный 15" xfId="41"/>
    <cellStyle name="Обычный 2" xfId="1"/>
    <cellStyle name="Обычный 2 2" xfId="6"/>
    <cellStyle name="Обычный 2 2 2" xfId="15"/>
    <cellStyle name="Обычный 2 2 2 2" xfId="34"/>
    <cellStyle name="Обычный 2 2 3" xfId="26"/>
    <cellStyle name="Обычный 2 3" xfId="11"/>
    <cellStyle name="Обычный 2 3 2" xfId="30"/>
    <cellStyle name="Обычный 2 4" xfId="22"/>
    <cellStyle name="Обычный 3" xfId="2"/>
    <cellStyle name="Обычный 3 2" xfId="7"/>
    <cellStyle name="Обычный 3 2 2" xfId="16"/>
    <cellStyle name="Обычный 3 2 2 2" xfId="35"/>
    <cellStyle name="Обычный 3 2 3" xfId="27"/>
    <cellStyle name="Обычный 3 3" xfId="12"/>
    <cellStyle name="Обычный 3 3 2" xfId="31"/>
    <cellStyle name="Обычный 3 4" xfId="23"/>
    <cellStyle name="Обычный 4" xfId="3"/>
    <cellStyle name="Обычный 4 2" xfId="8"/>
    <cellStyle name="Обычный 4 2 2" xfId="17"/>
    <cellStyle name="Обычный 4 2 2 2" xfId="36"/>
    <cellStyle name="Обычный 4 2 3" xfId="28"/>
    <cellStyle name="Обычный 4 3" xfId="13"/>
    <cellStyle name="Обычный 4 3 2" xfId="32"/>
    <cellStyle name="Обычный 4 4" xfId="24"/>
    <cellStyle name="Обычный 5" xfId="4"/>
    <cellStyle name="Обычный 5 2" xfId="14"/>
    <cellStyle name="Обычный 5 2 2" xfId="33"/>
    <cellStyle name="Обычный 5 3" xfId="25"/>
    <cellStyle name="Обычный 6" xfId="5"/>
    <cellStyle name="Обычный 7" xfId="9"/>
    <cellStyle name="Обычный 7 2" xfId="29"/>
    <cellStyle name="Обычный 8" xfId="10"/>
    <cellStyle name="Обычный 9" xfId="18"/>
    <cellStyle name="Обычный 9 2" xfId="37"/>
  </cellStyles>
  <dxfs count="0"/>
  <tableStyles count="0" defaultTableStyle="TableStyleMedium2" defaultPivotStyle="PivotStyleLight16"/>
  <colors>
    <mruColors>
      <color rgb="FF66FFFF"/>
      <color rgb="FF00FFFF"/>
      <color rgb="FF0099CC"/>
      <color rgb="FF00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35"/>
  <sheetViews>
    <sheetView tabSelected="1" view="pageBreakPreview" zoomScale="93" zoomScaleNormal="60" zoomScaleSheetLayoutView="93" workbookViewId="0">
      <selection activeCell="B4" sqref="B4"/>
    </sheetView>
  </sheetViews>
  <sheetFormatPr defaultRowHeight="15.75"/>
  <cols>
    <col min="1" max="1" width="10.7109375" style="3" customWidth="1"/>
    <col min="2" max="2" width="50.7109375" style="5" customWidth="1"/>
    <col min="3" max="3" width="24.28515625" style="5" customWidth="1"/>
    <col min="4" max="4" width="15.7109375" style="5" hidden="1" customWidth="1"/>
    <col min="5" max="5" width="20.7109375" style="5" customWidth="1"/>
    <col min="6" max="6" width="19.85546875" style="5" customWidth="1"/>
    <col min="7" max="7" width="11.5703125" bestFit="1" customWidth="1"/>
  </cols>
  <sheetData>
    <row r="1" spans="1:8" s="8" customFormat="1">
      <c r="A1" s="9"/>
      <c r="B1" s="5"/>
      <c r="C1" s="5"/>
      <c r="D1" s="5"/>
      <c r="E1" s="5"/>
      <c r="F1" s="5"/>
    </row>
    <row r="2" spans="1:8" ht="15.75" customHeight="1">
      <c r="A2" s="26"/>
      <c r="B2" s="26"/>
      <c r="C2" s="26"/>
      <c r="D2" s="26"/>
      <c r="E2" s="85" t="s">
        <v>106</v>
      </c>
      <c r="F2" s="85"/>
    </row>
    <row r="3" spans="1:8" ht="18.75" customHeight="1">
      <c r="E3" s="85"/>
      <c r="F3" s="85"/>
    </row>
    <row r="4" spans="1:8" s="8" customFormat="1" ht="31.5" customHeight="1">
      <c r="A4" s="9"/>
      <c r="B4" s="5"/>
      <c r="C4" s="5"/>
      <c r="D4" s="5"/>
      <c r="E4" s="85"/>
      <c r="F4" s="85"/>
    </row>
    <row r="5" spans="1:8" s="8" customFormat="1" ht="18.75">
      <c r="A5" s="9"/>
      <c r="B5" s="5"/>
      <c r="C5" s="5"/>
      <c r="D5" s="5"/>
      <c r="E5" s="5"/>
      <c r="F5" s="18"/>
    </row>
    <row r="6" spans="1:8" s="8" customFormat="1" ht="18.75">
      <c r="A6" s="9"/>
      <c r="B6" s="5"/>
      <c r="C6" s="5"/>
      <c r="D6" s="5"/>
      <c r="E6" s="5"/>
      <c r="F6" s="18"/>
    </row>
    <row r="7" spans="1:8" ht="18.75">
      <c r="A7" s="86" t="s">
        <v>92</v>
      </c>
      <c r="B7" s="86"/>
      <c r="C7" s="86"/>
      <c r="D7" s="86"/>
      <c r="E7" s="86"/>
      <c r="F7" s="86"/>
    </row>
    <row r="8" spans="1:8" ht="18.75">
      <c r="A8" s="86" t="s">
        <v>66</v>
      </c>
      <c r="B8" s="86"/>
      <c r="C8" s="86"/>
      <c r="D8" s="86"/>
      <c r="E8" s="86"/>
      <c r="F8" s="86"/>
    </row>
    <row r="9" spans="1:8" s="8" customFormat="1" ht="18.75">
      <c r="A9" s="86" t="s">
        <v>98</v>
      </c>
      <c r="B9" s="86"/>
      <c r="C9" s="86"/>
      <c r="D9" s="86"/>
      <c r="E9" s="86"/>
      <c r="F9" s="86"/>
    </row>
    <row r="10" spans="1:8" ht="18.75">
      <c r="A10" s="89" t="s">
        <v>67</v>
      </c>
      <c r="B10" s="89"/>
      <c r="C10" s="89"/>
      <c r="D10" s="89"/>
      <c r="E10" s="89"/>
      <c r="F10" s="89"/>
    </row>
    <row r="11" spans="1:8" s="8" customFormat="1" ht="18.75">
      <c r="A11" s="47"/>
      <c r="B11" s="47"/>
      <c r="C11" s="47"/>
      <c r="D11" s="47"/>
      <c r="E11" s="47"/>
      <c r="F11" s="83" t="s">
        <v>70</v>
      </c>
    </row>
    <row r="12" spans="1:8" ht="15" customHeight="1">
      <c r="A12" s="90" t="s">
        <v>0</v>
      </c>
      <c r="B12" s="90" t="s">
        <v>1</v>
      </c>
      <c r="C12" s="90" t="s">
        <v>68</v>
      </c>
      <c r="D12" s="90" t="s">
        <v>69</v>
      </c>
      <c r="E12" s="90" t="s">
        <v>97</v>
      </c>
      <c r="F12" s="90" t="s">
        <v>96</v>
      </c>
    </row>
    <row r="13" spans="1:8" s="1" customFormat="1" ht="65.25" customHeight="1">
      <c r="A13" s="90"/>
      <c r="B13" s="90"/>
      <c r="C13" s="90"/>
      <c r="D13" s="90"/>
      <c r="E13" s="90"/>
      <c r="F13" s="90"/>
    </row>
    <row r="14" spans="1:8" s="1" customFormat="1">
      <c r="A14" s="22"/>
      <c r="B14" s="22" t="s">
        <v>18</v>
      </c>
      <c r="C14" s="22"/>
      <c r="D14" s="22"/>
      <c r="E14" s="22"/>
      <c r="F14" s="23"/>
    </row>
    <row r="15" spans="1:8">
      <c r="A15" s="10" t="s">
        <v>2</v>
      </c>
      <c r="B15" s="11" t="s">
        <v>3</v>
      </c>
      <c r="C15" s="27">
        <f>C16+C26</f>
        <v>6638.9079999999994</v>
      </c>
      <c r="D15" s="27">
        <f t="shared" ref="D15:E15" si="0">D16+D26</f>
        <v>5014.8009999999995</v>
      </c>
      <c r="E15" s="27">
        <f t="shared" si="0"/>
        <v>6308.6220899999989</v>
      </c>
      <c r="F15" s="27">
        <f>E15/C15*100</f>
        <v>95.024996430135786</v>
      </c>
      <c r="G15" s="2"/>
      <c r="H15" s="2"/>
    </row>
    <row r="16" spans="1:8" ht="91.5" customHeight="1">
      <c r="A16" s="49" t="s">
        <v>21</v>
      </c>
      <c r="B16" s="50" t="s">
        <v>4</v>
      </c>
      <c r="C16" s="51">
        <f>SUM(C17:C25)</f>
        <v>5327.1799999999994</v>
      </c>
      <c r="D16" s="51">
        <f t="shared" ref="D16:E16" si="1">SUM(D17:D25)</f>
        <v>4020.6179999999995</v>
      </c>
      <c r="E16" s="51">
        <f t="shared" si="1"/>
        <v>5265.9256899999991</v>
      </c>
      <c r="F16" s="32">
        <f>E16/C16*100</f>
        <v>98.850155053893431</v>
      </c>
      <c r="G16" s="2"/>
      <c r="H16" s="2"/>
    </row>
    <row r="17" spans="1:8" s="8" customFormat="1">
      <c r="A17" s="13">
        <v>2111</v>
      </c>
      <c r="B17" s="12" t="s">
        <v>72</v>
      </c>
      <c r="C17" s="36">
        <v>4080</v>
      </c>
      <c r="D17" s="28">
        <v>3120.8</v>
      </c>
      <c r="E17" s="28">
        <v>4080</v>
      </c>
      <c r="F17" s="32">
        <f t="shared" ref="F17:F80" si="2">E17/C17*100</f>
        <v>100</v>
      </c>
      <c r="G17" s="2"/>
      <c r="H17" s="2"/>
    </row>
    <row r="18" spans="1:8" s="8" customFormat="1">
      <c r="A18" s="13">
        <v>2120</v>
      </c>
      <c r="B18" s="12" t="s">
        <v>73</v>
      </c>
      <c r="C18" s="36">
        <v>897.69399999999996</v>
      </c>
      <c r="D18" s="28">
        <v>682.25400000000002</v>
      </c>
      <c r="E18" s="28">
        <v>883.72846000000004</v>
      </c>
      <c r="F18" s="32">
        <f t="shared" si="2"/>
        <v>98.444287251557896</v>
      </c>
      <c r="G18" s="2"/>
      <c r="H18" s="2"/>
    </row>
    <row r="19" spans="1:8" s="8" customFormat="1">
      <c r="A19" s="13">
        <v>2210</v>
      </c>
      <c r="B19" s="12" t="s">
        <v>74</v>
      </c>
      <c r="C19" s="36">
        <v>163.06</v>
      </c>
      <c r="D19" s="28">
        <v>89.3</v>
      </c>
      <c r="E19" s="28">
        <v>163.05359999999999</v>
      </c>
      <c r="F19" s="32">
        <f t="shared" si="2"/>
        <v>99.996075064393466</v>
      </c>
      <c r="G19" s="2"/>
      <c r="H19" s="2"/>
    </row>
    <row r="20" spans="1:8" s="8" customFormat="1">
      <c r="A20" s="13">
        <v>2240</v>
      </c>
      <c r="B20" s="12" t="s">
        <v>75</v>
      </c>
      <c r="C20" s="36">
        <v>45.389000000000003</v>
      </c>
      <c r="D20" s="28">
        <v>33.844999999999999</v>
      </c>
      <c r="E20" s="28">
        <v>45.31953</v>
      </c>
      <c r="F20" s="32">
        <f t="shared" si="2"/>
        <v>99.846945295115546</v>
      </c>
      <c r="G20" s="2"/>
      <c r="H20" s="2"/>
    </row>
    <row r="21" spans="1:8" s="8" customFormat="1">
      <c r="A21" s="13">
        <v>2273</v>
      </c>
      <c r="B21" s="12" t="s">
        <v>76</v>
      </c>
      <c r="C21" s="36">
        <v>23.472000000000001</v>
      </c>
      <c r="D21" s="28">
        <v>17.603999999999999</v>
      </c>
      <c r="E21" s="28">
        <v>19.15438</v>
      </c>
      <c r="F21" s="32">
        <f t="shared" si="2"/>
        <v>81.605231765507838</v>
      </c>
      <c r="G21" s="2"/>
      <c r="H21" s="2"/>
    </row>
    <row r="22" spans="1:8" s="8" customFormat="1">
      <c r="A22" s="13">
        <v>2274</v>
      </c>
      <c r="B22" s="12" t="s">
        <v>77</v>
      </c>
      <c r="C22" s="36">
        <v>101.25</v>
      </c>
      <c r="D22" s="28">
        <v>58.5</v>
      </c>
      <c r="E22" s="28">
        <v>60.258719999999997</v>
      </c>
      <c r="F22" s="32">
        <f t="shared" si="2"/>
        <v>59.514785185185183</v>
      </c>
      <c r="G22" s="2"/>
      <c r="H22" s="2"/>
    </row>
    <row r="23" spans="1:8" s="8" customFormat="1" ht="31.5">
      <c r="A23" s="13">
        <v>2275</v>
      </c>
      <c r="B23" s="12" t="s">
        <v>87</v>
      </c>
      <c r="C23" s="36">
        <v>12.1</v>
      </c>
      <c r="D23" s="28">
        <v>12.1</v>
      </c>
      <c r="E23" s="28">
        <v>12.096</v>
      </c>
      <c r="F23" s="32">
        <f t="shared" si="2"/>
        <v>99.966942148760324</v>
      </c>
      <c r="G23" s="2"/>
      <c r="H23" s="2"/>
    </row>
    <row r="24" spans="1:8" s="8" customFormat="1" ht="47.25">
      <c r="A24" s="13">
        <v>2282</v>
      </c>
      <c r="B24" s="12" t="s">
        <v>88</v>
      </c>
      <c r="C24" s="36">
        <v>2.3149999999999999</v>
      </c>
      <c r="D24" s="28">
        <v>3.0150000000000001</v>
      </c>
      <c r="E24" s="28">
        <v>2.3149999999999999</v>
      </c>
      <c r="F24" s="32">
        <f t="shared" si="2"/>
        <v>100</v>
      </c>
      <c r="G24" s="2"/>
      <c r="H24" s="2"/>
    </row>
    <row r="25" spans="1:8" s="8" customFormat="1">
      <c r="A25" s="13">
        <v>2800</v>
      </c>
      <c r="B25" s="12" t="s">
        <v>78</v>
      </c>
      <c r="C25" s="36">
        <v>1.9</v>
      </c>
      <c r="D25" s="28">
        <v>3.2</v>
      </c>
      <c r="E25" s="28">
        <v>0</v>
      </c>
      <c r="F25" s="32">
        <f t="shared" si="2"/>
        <v>0</v>
      </c>
      <c r="G25" s="2"/>
      <c r="H25" s="2"/>
    </row>
    <row r="26" spans="1:8" s="8" customFormat="1" ht="54.75" customHeight="1">
      <c r="A26" s="49" t="s">
        <v>54</v>
      </c>
      <c r="B26" s="50" t="s">
        <v>55</v>
      </c>
      <c r="C26" s="51">
        <f>SUM(C27:C32)</f>
        <v>1311.7279999999998</v>
      </c>
      <c r="D26" s="51">
        <f t="shared" ref="D26:E26" si="3">SUM(D27:D32)</f>
        <v>994.18299999999999</v>
      </c>
      <c r="E26" s="51">
        <f t="shared" si="3"/>
        <v>1042.6964000000003</v>
      </c>
      <c r="F26" s="32">
        <f t="shared" si="2"/>
        <v>79.490290670016989</v>
      </c>
      <c r="G26" s="2"/>
      <c r="H26" s="2"/>
    </row>
    <row r="27" spans="1:8" s="8" customFormat="1">
      <c r="A27" s="13">
        <v>2111</v>
      </c>
      <c r="B27" s="12" t="s">
        <v>72</v>
      </c>
      <c r="C27" s="36">
        <v>1058.3109999999999</v>
      </c>
      <c r="D27" s="28">
        <v>802.56399999999996</v>
      </c>
      <c r="E27" s="28">
        <v>836.61</v>
      </c>
      <c r="F27" s="32">
        <f t="shared" si="2"/>
        <v>79.051431951477412</v>
      </c>
      <c r="G27" s="2"/>
      <c r="H27" s="2"/>
    </row>
    <row r="28" spans="1:8" s="8" customFormat="1">
      <c r="A28" s="13">
        <v>2120</v>
      </c>
      <c r="B28" s="12" t="s">
        <v>73</v>
      </c>
      <c r="C28" s="36">
        <f>130.252+102.635</f>
        <v>232.887</v>
      </c>
      <c r="D28" s="28">
        <v>176.62</v>
      </c>
      <c r="E28" s="28">
        <v>185.75</v>
      </c>
      <c r="F28" s="32">
        <f t="shared" si="2"/>
        <v>79.75971179155556</v>
      </c>
      <c r="G28" s="2"/>
      <c r="H28" s="2"/>
    </row>
    <row r="29" spans="1:8" s="8" customFormat="1">
      <c r="A29" s="13">
        <v>2210</v>
      </c>
      <c r="B29" s="12" t="s">
        <v>74</v>
      </c>
      <c r="C29" s="36">
        <v>6.75</v>
      </c>
      <c r="D29" s="28">
        <v>6.1</v>
      </c>
      <c r="E29" s="28">
        <v>6.75</v>
      </c>
      <c r="F29" s="32">
        <f t="shared" si="2"/>
        <v>100</v>
      </c>
      <c r="G29" s="2"/>
      <c r="H29" s="2"/>
    </row>
    <row r="30" spans="1:8" s="8" customFormat="1">
      <c r="A30" s="13">
        <v>2240</v>
      </c>
      <c r="B30" s="12" t="s">
        <v>75</v>
      </c>
      <c r="C30" s="36">
        <v>8.25</v>
      </c>
      <c r="D30" s="28">
        <v>8.8989999999999991</v>
      </c>
      <c r="E30" s="28">
        <v>8.2309999999999999</v>
      </c>
      <c r="F30" s="32">
        <f t="shared" si="2"/>
        <v>99.769696969696966</v>
      </c>
      <c r="G30" s="2"/>
      <c r="H30" s="2"/>
    </row>
    <row r="31" spans="1:8" s="8" customFormat="1">
      <c r="A31" s="13">
        <v>2273</v>
      </c>
      <c r="B31" s="12" t="s">
        <v>76</v>
      </c>
      <c r="C31" s="36">
        <v>2.84</v>
      </c>
      <c r="D31" s="28"/>
      <c r="E31" s="28">
        <v>2.6654</v>
      </c>
      <c r="F31" s="32">
        <f t="shared" si="2"/>
        <v>93.852112676056336</v>
      </c>
      <c r="G31" s="2"/>
      <c r="H31" s="2"/>
    </row>
    <row r="32" spans="1:8" s="8" customFormat="1">
      <c r="A32" s="13">
        <v>2274</v>
      </c>
      <c r="B32" s="12" t="s">
        <v>77</v>
      </c>
      <c r="C32" s="36">
        <v>2.69</v>
      </c>
      <c r="D32" s="28"/>
      <c r="E32" s="28">
        <v>2.69</v>
      </c>
      <c r="F32" s="32">
        <f t="shared" si="2"/>
        <v>100</v>
      </c>
      <c r="G32" s="2"/>
      <c r="H32" s="2"/>
    </row>
    <row r="33" spans="1:8">
      <c r="A33" s="10" t="s">
        <v>5</v>
      </c>
      <c r="B33" s="11" t="s">
        <v>6</v>
      </c>
      <c r="C33" s="27">
        <f>C34+C45+C57+C60+C68+C73+C80+C75+C77</f>
        <v>28102.143</v>
      </c>
      <c r="D33" s="27">
        <f>D34+D45+D57+D60+D68+D73+D80+D75+D77</f>
        <v>21043.732000000007</v>
      </c>
      <c r="E33" s="27">
        <f>E34+E45+E57+E60+E68+E73+E80+E75+E77</f>
        <v>26183.612979999998</v>
      </c>
      <c r="F33" s="32">
        <f t="shared" si="2"/>
        <v>93.173011680995273</v>
      </c>
      <c r="G33" s="2"/>
      <c r="H33" s="2"/>
    </row>
    <row r="34" spans="1:8">
      <c r="A34" s="49" t="s">
        <v>7</v>
      </c>
      <c r="B34" s="50" t="s">
        <v>22</v>
      </c>
      <c r="C34" s="51">
        <f>SUM(C35:C44)</f>
        <v>4713.2650000000003</v>
      </c>
      <c r="D34" s="51">
        <f t="shared" ref="D34:E34" si="4">SUM(D35:D44)</f>
        <v>3757.3110000000006</v>
      </c>
      <c r="E34" s="51">
        <f t="shared" si="4"/>
        <v>4084.8704100000004</v>
      </c>
      <c r="F34" s="32">
        <f t="shared" si="2"/>
        <v>86.667531106356208</v>
      </c>
      <c r="G34" s="2"/>
      <c r="H34" s="2"/>
    </row>
    <row r="35" spans="1:8" s="8" customFormat="1">
      <c r="A35" s="13">
        <v>2111</v>
      </c>
      <c r="B35" s="12" t="s">
        <v>72</v>
      </c>
      <c r="C35" s="36">
        <v>3174.1759999999999</v>
      </c>
      <c r="D35" s="28">
        <v>2561.1190000000001</v>
      </c>
      <c r="E35" s="28">
        <v>2824.63319</v>
      </c>
      <c r="F35" s="32">
        <f t="shared" si="2"/>
        <v>88.987919699474759</v>
      </c>
      <c r="G35" s="2"/>
      <c r="H35" s="2"/>
    </row>
    <row r="36" spans="1:8" s="8" customFormat="1">
      <c r="A36" s="13">
        <v>2120</v>
      </c>
      <c r="B36" s="12" t="s">
        <v>73</v>
      </c>
      <c r="C36" s="36">
        <v>718.00199999999995</v>
      </c>
      <c r="D36" s="28">
        <v>614.55100000000004</v>
      </c>
      <c r="E36" s="28">
        <v>612.70443</v>
      </c>
      <c r="F36" s="32">
        <f t="shared" si="2"/>
        <v>85.334641129133345</v>
      </c>
      <c r="G36" s="2"/>
      <c r="H36" s="2"/>
    </row>
    <row r="37" spans="1:8" s="8" customFormat="1">
      <c r="A37" s="13">
        <v>2210</v>
      </c>
      <c r="B37" s="12" t="s">
        <v>74</v>
      </c>
      <c r="C37" s="36">
        <v>86.63</v>
      </c>
      <c r="D37" s="28">
        <v>35.630000000000003</v>
      </c>
      <c r="E37" s="28">
        <v>81.331699999999998</v>
      </c>
      <c r="F37" s="32">
        <f t="shared" si="2"/>
        <v>93.883989380122358</v>
      </c>
      <c r="G37" s="2"/>
      <c r="H37" s="2"/>
    </row>
    <row r="38" spans="1:8" s="8" customFormat="1">
      <c r="A38" s="13">
        <v>2230</v>
      </c>
      <c r="B38" s="12" t="s">
        <v>79</v>
      </c>
      <c r="C38" s="36">
        <v>225.97499999999999</v>
      </c>
      <c r="D38" s="28">
        <v>194.4</v>
      </c>
      <c r="E38" s="28">
        <v>186.67892000000001</v>
      </c>
      <c r="F38" s="32">
        <f t="shared" si="2"/>
        <v>82.61043035734042</v>
      </c>
      <c r="G38" s="2"/>
      <c r="H38" s="2"/>
    </row>
    <row r="39" spans="1:8" s="8" customFormat="1">
      <c r="A39" s="13">
        <v>2240</v>
      </c>
      <c r="B39" s="12" t="s">
        <v>75</v>
      </c>
      <c r="C39" s="36">
        <v>73.188999999999993</v>
      </c>
      <c r="D39" s="28">
        <v>52.091000000000001</v>
      </c>
      <c r="E39" s="28">
        <v>54.724739999999997</v>
      </c>
      <c r="F39" s="32">
        <f t="shared" si="2"/>
        <v>74.771809971443801</v>
      </c>
      <c r="G39" s="2"/>
      <c r="H39" s="2"/>
    </row>
    <row r="40" spans="1:8" s="8" customFormat="1">
      <c r="A40" s="13">
        <v>2272</v>
      </c>
      <c r="B40" s="12" t="s">
        <v>80</v>
      </c>
      <c r="C40" s="36">
        <v>15.177</v>
      </c>
      <c r="D40" s="28">
        <v>12.352</v>
      </c>
      <c r="E40" s="28">
        <v>15.177</v>
      </c>
      <c r="F40" s="32">
        <f t="shared" si="2"/>
        <v>100</v>
      </c>
      <c r="G40" s="2"/>
      <c r="H40" s="2"/>
    </row>
    <row r="41" spans="1:8" s="8" customFormat="1">
      <c r="A41" s="13">
        <v>2273</v>
      </c>
      <c r="B41" s="12" t="s">
        <v>76</v>
      </c>
      <c r="C41" s="36">
        <v>131.536</v>
      </c>
      <c r="D41" s="28">
        <v>102.038</v>
      </c>
      <c r="E41" s="28">
        <v>117.50570999999999</v>
      </c>
      <c r="F41" s="32">
        <f t="shared" si="2"/>
        <v>89.333498053764743</v>
      </c>
      <c r="G41" s="2"/>
      <c r="H41" s="2"/>
    </row>
    <row r="42" spans="1:8" s="8" customFormat="1">
      <c r="A42" s="13">
        <v>2274</v>
      </c>
      <c r="B42" s="12" t="s">
        <v>77</v>
      </c>
      <c r="C42" s="36">
        <v>254.25</v>
      </c>
      <c r="D42" s="28">
        <v>150.80000000000001</v>
      </c>
      <c r="E42" s="28">
        <v>158.55672000000001</v>
      </c>
      <c r="F42" s="32">
        <f t="shared" si="2"/>
        <v>62.362525073746319</v>
      </c>
      <c r="G42" s="2"/>
      <c r="H42" s="2"/>
    </row>
    <row r="43" spans="1:8" s="8" customFormat="1" ht="31.5">
      <c r="A43" s="13">
        <v>2275</v>
      </c>
      <c r="B43" s="12" t="s">
        <v>87</v>
      </c>
      <c r="C43" s="36">
        <v>28.8</v>
      </c>
      <c r="D43" s="28">
        <v>28.8</v>
      </c>
      <c r="E43" s="28">
        <v>28.728000000000002</v>
      </c>
      <c r="F43" s="32">
        <f t="shared" si="2"/>
        <v>99.75</v>
      </c>
      <c r="G43" s="2"/>
      <c r="H43" s="2"/>
    </row>
    <row r="44" spans="1:8" s="8" customFormat="1" ht="47.25">
      <c r="A44" s="13">
        <v>2282</v>
      </c>
      <c r="B44" s="12" t="s">
        <v>88</v>
      </c>
      <c r="C44" s="36">
        <v>5.53</v>
      </c>
      <c r="D44" s="28">
        <v>5.53</v>
      </c>
      <c r="E44" s="28">
        <v>4.83</v>
      </c>
      <c r="F44" s="32">
        <f t="shared" si="2"/>
        <v>87.341772151898738</v>
      </c>
      <c r="G44" s="2"/>
      <c r="H44" s="2"/>
    </row>
    <row r="45" spans="1:8" ht="51" customHeight="1">
      <c r="A45" s="49" t="s">
        <v>61</v>
      </c>
      <c r="B45" s="50" t="s">
        <v>62</v>
      </c>
      <c r="C45" s="51">
        <f>SUM(C46:C56)</f>
        <v>6648.0369999999994</v>
      </c>
      <c r="D45" s="51">
        <f t="shared" ref="D45:E45" si="5">SUM(D46:D56)</f>
        <v>4787.7179999999998</v>
      </c>
      <c r="E45" s="51">
        <f t="shared" si="5"/>
        <v>6060.7793300000012</v>
      </c>
      <c r="F45" s="32">
        <f t="shared" si="2"/>
        <v>91.166450036303985</v>
      </c>
      <c r="G45" s="2"/>
      <c r="H45" s="2"/>
    </row>
    <row r="46" spans="1:8" s="8" customFormat="1">
      <c r="A46" s="13">
        <v>2111</v>
      </c>
      <c r="B46" s="12" t="s">
        <v>72</v>
      </c>
      <c r="C46" s="36">
        <v>3008.1260000000002</v>
      </c>
      <c r="D46" s="28">
        <v>2517.6729999999998</v>
      </c>
      <c r="E46" s="28">
        <v>2997.1177200000002</v>
      </c>
      <c r="F46" s="32">
        <f t="shared" si="2"/>
        <v>99.634048573763195</v>
      </c>
      <c r="G46" s="2"/>
      <c r="H46" s="2"/>
    </row>
    <row r="47" spans="1:8" s="8" customFormat="1">
      <c r="A47" s="13">
        <v>2120</v>
      </c>
      <c r="B47" s="12" t="s">
        <v>73</v>
      </c>
      <c r="C47" s="36">
        <v>738.01900000000001</v>
      </c>
      <c r="D47" s="28">
        <v>580.25900000000001</v>
      </c>
      <c r="E47" s="28">
        <v>674.53522999999996</v>
      </c>
      <c r="F47" s="32">
        <f t="shared" si="2"/>
        <v>91.398084602157937</v>
      </c>
      <c r="G47" s="2"/>
      <c r="H47" s="2"/>
    </row>
    <row r="48" spans="1:8" s="8" customFormat="1">
      <c r="A48" s="13">
        <v>2210</v>
      </c>
      <c r="B48" s="12" t="s">
        <v>74</v>
      </c>
      <c r="C48" s="36">
        <v>414.21800000000002</v>
      </c>
      <c r="D48" s="28">
        <v>197.35300000000001</v>
      </c>
      <c r="E48" s="28">
        <v>400.22059999999999</v>
      </c>
      <c r="F48" s="32">
        <f t="shared" si="2"/>
        <v>96.62076491123031</v>
      </c>
      <c r="G48" s="2"/>
      <c r="H48" s="2"/>
    </row>
    <row r="49" spans="1:8" s="8" customFormat="1">
      <c r="A49" s="13">
        <v>2230</v>
      </c>
      <c r="B49" s="12" t="s">
        <v>79</v>
      </c>
      <c r="C49" s="36">
        <v>593.66899999999998</v>
      </c>
      <c r="D49" s="28">
        <v>337.10899999999998</v>
      </c>
      <c r="E49" s="28">
        <v>341.68552</v>
      </c>
      <c r="F49" s="32">
        <f t="shared" si="2"/>
        <v>57.554886645588709</v>
      </c>
      <c r="G49" s="2"/>
      <c r="H49" s="2"/>
    </row>
    <row r="50" spans="1:8" s="8" customFormat="1">
      <c r="A50" s="13">
        <v>2240</v>
      </c>
      <c r="B50" s="12" t="s">
        <v>75</v>
      </c>
      <c r="C50" s="36">
        <v>295.49799999999999</v>
      </c>
      <c r="D50" s="28">
        <v>210.398</v>
      </c>
      <c r="E50" s="28">
        <v>251.68651</v>
      </c>
      <c r="F50" s="32">
        <f t="shared" si="2"/>
        <v>85.173676302377686</v>
      </c>
      <c r="G50" s="2"/>
      <c r="H50" s="2"/>
    </row>
    <row r="51" spans="1:8" s="8" customFormat="1">
      <c r="A51" s="13">
        <v>2271</v>
      </c>
      <c r="B51" s="12" t="s">
        <v>81</v>
      </c>
      <c r="C51" s="36">
        <v>751.69</v>
      </c>
      <c r="D51" s="28">
        <v>409.971</v>
      </c>
      <c r="E51" s="28">
        <v>751.67661999999996</v>
      </c>
      <c r="F51" s="32">
        <f t="shared" si="2"/>
        <v>99.998220010908739</v>
      </c>
      <c r="G51" s="2"/>
      <c r="H51" s="2"/>
    </row>
    <row r="52" spans="1:8" s="8" customFormat="1">
      <c r="A52" s="13">
        <v>2272</v>
      </c>
      <c r="B52" s="12" t="s">
        <v>80</v>
      </c>
      <c r="C52" s="36">
        <v>28.222000000000001</v>
      </c>
      <c r="D52" s="28">
        <v>14.92</v>
      </c>
      <c r="E52" s="28">
        <v>22.155899999999999</v>
      </c>
      <c r="F52" s="32">
        <f t="shared" si="2"/>
        <v>78.505775636028616</v>
      </c>
      <c r="G52" s="2"/>
      <c r="H52" s="2"/>
    </row>
    <row r="53" spans="1:8" s="8" customFormat="1">
      <c r="A53" s="13">
        <v>2273</v>
      </c>
      <c r="B53" s="12" t="s">
        <v>76</v>
      </c>
      <c r="C53" s="36">
        <v>225.76</v>
      </c>
      <c r="D53" s="28">
        <v>146.69999999999999</v>
      </c>
      <c r="E53" s="28">
        <v>216.45416</v>
      </c>
      <c r="F53" s="32">
        <f t="shared" si="2"/>
        <v>95.877994330262226</v>
      </c>
      <c r="G53" s="2"/>
      <c r="H53" s="2"/>
    </row>
    <row r="54" spans="1:8" s="8" customFormat="1">
      <c r="A54" s="13">
        <v>2274</v>
      </c>
      <c r="B54" s="12" t="s">
        <v>77</v>
      </c>
      <c r="C54" s="36">
        <v>585</v>
      </c>
      <c r="D54" s="28">
        <v>368</v>
      </c>
      <c r="E54" s="28">
        <v>400.31207000000001</v>
      </c>
      <c r="F54" s="32">
        <f t="shared" si="2"/>
        <v>68.429413675213681</v>
      </c>
      <c r="G54" s="2"/>
      <c r="H54" s="2"/>
    </row>
    <row r="55" spans="1:8" s="8" customFormat="1" ht="47.25">
      <c r="A55" s="13">
        <v>2282</v>
      </c>
      <c r="B55" s="12" t="s">
        <v>88</v>
      </c>
      <c r="C55" s="36">
        <v>7.4349999999999996</v>
      </c>
      <c r="D55" s="28">
        <v>4.9349999999999996</v>
      </c>
      <c r="E55" s="28">
        <v>4.9349999999999996</v>
      </c>
      <c r="F55" s="32">
        <f t="shared" si="2"/>
        <v>66.375252185608602</v>
      </c>
      <c r="G55" s="2"/>
      <c r="H55" s="2"/>
    </row>
    <row r="56" spans="1:8" s="8" customFormat="1">
      <c r="A56" s="13">
        <v>2800</v>
      </c>
      <c r="B56" s="12" t="s">
        <v>78</v>
      </c>
      <c r="C56" s="36">
        <v>0.4</v>
      </c>
      <c r="D56" s="28">
        <v>0.4</v>
      </c>
      <c r="E56" s="28">
        <v>0</v>
      </c>
      <c r="F56" s="32">
        <f t="shared" si="2"/>
        <v>0</v>
      </c>
      <c r="G56" s="2"/>
      <c r="H56" s="2"/>
    </row>
    <row r="57" spans="1:8" s="8" customFormat="1" ht="47.25">
      <c r="A57" s="49" t="s">
        <v>63</v>
      </c>
      <c r="B57" s="50" t="s">
        <v>64</v>
      </c>
      <c r="C57" s="51">
        <f>SUM(C58:C59)</f>
        <v>14741.8</v>
      </c>
      <c r="D57" s="51">
        <f t="shared" ref="D57" si="6">SUM(D58:D59)</f>
        <v>10846.099999999999</v>
      </c>
      <c r="E57" s="51">
        <f>SUM(E58:E59)</f>
        <v>14319.041949999999</v>
      </c>
      <c r="F57" s="32">
        <f t="shared" si="2"/>
        <v>97.13224945393371</v>
      </c>
      <c r="G57" s="2"/>
      <c r="H57" s="2"/>
    </row>
    <row r="58" spans="1:8" s="8" customFormat="1">
      <c r="A58" s="13">
        <v>2111</v>
      </c>
      <c r="B58" s="12" t="s">
        <v>72</v>
      </c>
      <c r="C58" s="36">
        <v>12083.442999999999</v>
      </c>
      <c r="D58" s="28">
        <v>8890.2469999999994</v>
      </c>
      <c r="E58" s="28">
        <v>11754.60781</v>
      </c>
      <c r="F58" s="32">
        <f t="shared" si="2"/>
        <v>97.278630022916474</v>
      </c>
      <c r="G58" s="2"/>
      <c r="H58" s="2"/>
    </row>
    <row r="59" spans="1:8" s="8" customFormat="1">
      <c r="A59" s="13">
        <v>2120</v>
      </c>
      <c r="B59" s="12" t="s">
        <v>73</v>
      </c>
      <c r="C59" s="36">
        <v>2658.357</v>
      </c>
      <c r="D59" s="28">
        <v>1955.8530000000001</v>
      </c>
      <c r="E59" s="28">
        <v>2564.4341399999998</v>
      </c>
      <c r="F59" s="32">
        <f t="shared" si="2"/>
        <v>96.466883116150299</v>
      </c>
      <c r="G59" s="2"/>
      <c r="H59" s="2"/>
    </row>
    <row r="60" spans="1:8" ht="52.5" customHeight="1">
      <c r="A60" s="49" t="s">
        <v>50</v>
      </c>
      <c r="B60" s="50" t="s">
        <v>51</v>
      </c>
      <c r="C60" s="51">
        <f>SUM(C61:C67)</f>
        <v>555.97299999999996</v>
      </c>
      <c r="D60" s="51">
        <f>SUM(D61:D67)</f>
        <v>484.06199999999995</v>
      </c>
      <c r="E60" s="51">
        <f>SUM(E61:E67)</f>
        <v>398.05925000000002</v>
      </c>
      <c r="F60" s="32">
        <f t="shared" si="2"/>
        <v>71.596867114050511</v>
      </c>
      <c r="G60" s="2"/>
      <c r="H60" s="2"/>
    </row>
    <row r="61" spans="1:8" s="8" customFormat="1">
      <c r="A61" s="13">
        <v>2111</v>
      </c>
      <c r="B61" s="12" t="s">
        <v>72</v>
      </c>
      <c r="C61" s="36">
        <v>367.26100000000002</v>
      </c>
      <c r="D61" s="28">
        <v>341.31599999999997</v>
      </c>
      <c r="E61" s="28">
        <v>269.02062999999998</v>
      </c>
      <c r="F61" s="32">
        <f t="shared" si="2"/>
        <v>73.250530276833089</v>
      </c>
      <c r="G61" s="2"/>
      <c r="H61" s="2"/>
    </row>
    <row r="62" spans="1:8" s="8" customFormat="1">
      <c r="A62" s="13">
        <v>2120</v>
      </c>
      <c r="B62" s="12" t="s">
        <v>73</v>
      </c>
      <c r="C62" s="36">
        <v>80.358000000000004</v>
      </c>
      <c r="D62" s="28">
        <v>75.088999999999999</v>
      </c>
      <c r="E62" s="28">
        <v>60.21125</v>
      </c>
      <c r="F62" s="32">
        <f t="shared" si="2"/>
        <v>74.928756315488187</v>
      </c>
      <c r="G62" s="2"/>
      <c r="H62" s="2"/>
    </row>
    <row r="63" spans="1:8" s="8" customFormat="1">
      <c r="A63" s="13">
        <v>2210</v>
      </c>
      <c r="B63" s="12" t="s">
        <v>74</v>
      </c>
      <c r="C63" s="36">
        <v>3.2410000000000001</v>
      </c>
      <c r="D63" s="28">
        <v>3.2410000000000001</v>
      </c>
      <c r="E63" s="28">
        <v>1.42</v>
      </c>
      <c r="F63" s="32">
        <f t="shared" si="2"/>
        <v>43.813637766121566</v>
      </c>
      <c r="G63" s="2"/>
      <c r="H63" s="2"/>
    </row>
    <row r="64" spans="1:8" s="8" customFormat="1">
      <c r="A64" s="13">
        <v>2240</v>
      </c>
      <c r="B64" s="12" t="s">
        <v>75</v>
      </c>
      <c r="C64" s="36">
        <v>11.379</v>
      </c>
      <c r="D64" s="28">
        <v>10.179</v>
      </c>
      <c r="E64" s="28">
        <v>8.1735799999999994</v>
      </c>
      <c r="F64" s="32">
        <f t="shared" si="2"/>
        <v>71.830389313647942</v>
      </c>
      <c r="G64" s="2"/>
      <c r="H64" s="2"/>
    </row>
    <row r="65" spans="1:8" s="8" customFormat="1">
      <c r="A65" s="13">
        <v>2273</v>
      </c>
      <c r="B65" s="12" t="s">
        <v>76</v>
      </c>
      <c r="C65" s="36">
        <v>11.736000000000001</v>
      </c>
      <c r="D65" s="28">
        <v>8.8019999999999996</v>
      </c>
      <c r="E65" s="28">
        <v>4.7355499999999999</v>
      </c>
      <c r="F65" s="32">
        <f t="shared" si="2"/>
        <v>40.350630538513968</v>
      </c>
      <c r="G65" s="2"/>
      <c r="H65" s="2"/>
    </row>
    <row r="66" spans="1:8" s="8" customFormat="1">
      <c r="A66" s="13">
        <v>2274</v>
      </c>
      <c r="B66" s="12" t="s">
        <v>77</v>
      </c>
      <c r="C66" s="36">
        <v>81.563000000000002</v>
      </c>
      <c r="D66" s="28">
        <v>45</v>
      </c>
      <c r="E66" s="28">
        <v>54.06324</v>
      </c>
      <c r="F66" s="32">
        <f t="shared" si="2"/>
        <v>66.284025845052284</v>
      </c>
      <c r="G66" s="2"/>
      <c r="H66" s="2"/>
    </row>
    <row r="67" spans="1:8" s="8" customFormat="1" ht="47.25">
      <c r="A67" s="13">
        <v>2282</v>
      </c>
      <c r="B67" s="12" t="s">
        <v>88</v>
      </c>
      <c r="C67" s="36">
        <v>0.435</v>
      </c>
      <c r="D67" s="28">
        <v>0.435</v>
      </c>
      <c r="E67" s="28">
        <v>0.435</v>
      </c>
      <c r="F67" s="32">
        <f t="shared" si="2"/>
        <v>100</v>
      </c>
      <c r="G67" s="2"/>
      <c r="H67" s="2"/>
    </row>
    <row r="68" spans="1:8" ht="35.25" customHeight="1">
      <c r="A68" s="53">
        <v>1141</v>
      </c>
      <c r="B68" s="50" t="s">
        <v>52</v>
      </c>
      <c r="C68" s="51">
        <f>SUM(C69:C72)</f>
        <v>1151.8210000000001</v>
      </c>
      <c r="D68" s="51">
        <f t="shared" ref="D68:E68" si="7">SUM(D69:D72)</f>
        <v>885.255</v>
      </c>
      <c r="E68" s="51">
        <f t="shared" si="7"/>
        <v>1034.28396</v>
      </c>
      <c r="F68" s="32">
        <f t="shared" si="2"/>
        <v>89.795546356595324</v>
      </c>
      <c r="G68" s="2"/>
      <c r="H68" s="2"/>
    </row>
    <row r="69" spans="1:8" s="8" customFormat="1">
      <c r="A69" s="13">
        <v>2111</v>
      </c>
      <c r="B69" s="12" t="s">
        <v>72</v>
      </c>
      <c r="C69" s="36">
        <v>839.19600000000003</v>
      </c>
      <c r="D69" s="28">
        <v>651.86599999999999</v>
      </c>
      <c r="E69" s="28">
        <v>755.32243000000005</v>
      </c>
      <c r="F69" s="32">
        <f t="shared" si="2"/>
        <v>90.005485011844684</v>
      </c>
      <c r="G69" s="2"/>
      <c r="H69" s="2"/>
    </row>
    <row r="70" spans="1:8" s="8" customFormat="1">
      <c r="A70" s="13">
        <v>2120</v>
      </c>
      <c r="B70" s="12" t="s">
        <v>73</v>
      </c>
      <c r="C70" s="36">
        <v>199.56299999999999</v>
      </c>
      <c r="D70" s="28">
        <v>162.12700000000001</v>
      </c>
      <c r="E70" s="28">
        <v>165.90253000000001</v>
      </c>
      <c r="F70" s="32">
        <f t="shared" si="2"/>
        <v>83.132910409244204</v>
      </c>
      <c r="G70" s="2"/>
      <c r="H70" s="2"/>
    </row>
    <row r="71" spans="1:8" s="8" customFormat="1">
      <c r="A71" s="13">
        <v>2210</v>
      </c>
      <c r="B71" s="12" t="s">
        <v>74</v>
      </c>
      <c r="C71" s="36">
        <v>78.63</v>
      </c>
      <c r="D71" s="28">
        <v>36.83</v>
      </c>
      <c r="E71" s="28">
        <v>78.63</v>
      </c>
      <c r="F71" s="32">
        <f t="shared" si="2"/>
        <v>100</v>
      </c>
      <c r="G71" s="2"/>
      <c r="H71" s="2"/>
    </row>
    <row r="72" spans="1:8" s="8" customFormat="1">
      <c r="A72" s="13">
        <v>2240</v>
      </c>
      <c r="B72" s="12" t="s">
        <v>75</v>
      </c>
      <c r="C72" s="36">
        <v>34.432000000000002</v>
      </c>
      <c r="D72" s="28">
        <v>34.432000000000002</v>
      </c>
      <c r="E72" s="28">
        <v>34.429000000000002</v>
      </c>
      <c r="F72" s="32">
        <f t="shared" si="2"/>
        <v>99.991287174721194</v>
      </c>
      <c r="G72" s="2"/>
      <c r="H72" s="2"/>
    </row>
    <row r="73" spans="1:8" s="8" customFormat="1">
      <c r="A73" s="53">
        <v>1142</v>
      </c>
      <c r="B73" s="50" t="s">
        <v>46</v>
      </c>
      <c r="C73" s="51">
        <v>1.81</v>
      </c>
      <c r="D73" s="52">
        <v>1.81</v>
      </c>
      <c r="E73" s="52">
        <v>1.81</v>
      </c>
      <c r="F73" s="32">
        <f t="shared" si="2"/>
        <v>100</v>
      </c>
      <c r="G73" s="2"/>
      <c r="H73" s="2"/>
    </row>
    <row r="74" spans="1:8" s="8" customFormat="1">
      <c r="A74" s="13">
        <v>2730</v>
      </c>
      <c r="B74" s="12" t="s">
        <v>82</v>
      </c>
      <c r="C74" s="36">
        <v>1.81</v>
      </c>
      <c r="D74" s="28">
        <v>1.81</v>
      </c>
      <c r="E74" s="28">
        <v>1.81</v>
      </c>
      <c r="F74" s="32">
        <f t="shared" si="2"/>
        <v>100</v>
      </c>
      <c r="G74" s="2"/>
      <c r="H74" s="2"/>
    </row>
    <row r="75" spans="1:8" s="8" customFormat="1" ht="78.75">
      <c r="A75" s="53">
        <v>1181</v>
      </c>
      <c r="B75" s="50" t="s">
        <v>93</v>
      </c>
      <c r="C75" s="51">
        <v>35.576000000000001</v>
      </c>
      <c r="D75" s="52">
        <v>35.576000000000001</v>
      </c>
      <c r="E75" s="52">
        <v>35.532499999999999</v>
      </c>
      <c r="F75" s="32">
        <f t="shared" si="2"/>
        <v>99.877726557229579</v>
      </c>
      <c r="G75" s="2"/>
      <c r="H75" s="2"/>
    </row>
    <row r="76" spans="1:8" s="8" customFormat="1">
      <c r="A76" s="13">
        <v>2210</v>
      </c>
      <c r="B76" s="12" t="s">
        <v>74</v>
      </c>
      <c r="C76" s="36">
        <v>35.576000000000001</v>
      </c>
      <c r="D76" s="28">
        <v>35.576000000000001</v>
      </c>
      <c r="E76" s="28">
        <v>35.532499999999999</v>
      </c>
      <c r="F76" s="32">
        <f t="shared" si="2"/>
        <v>99.877726557229579</v>
      </c>
      <c r="G76" s="2"/>
      <c r="H76" s="2"/>
    </row>
    <row r="77" spans="1:8" s="8" customFormat="1" ht="78.75">
      <c r="A77" s="53">
        <v>1182</v>
      </c>
      <c r="B77" s="50" t="s">
        <v>94</v>
      </c>
      <c r="C77" s="51">
        <f>C78+C79</f>
        <v>238.87599999999998</v>
      </c>
      <c r="D77" s="51">
        <f t="shared" ref="D77:E77" si="8">D78+D79</f>
        <v>240.85599999999999</v>
      </c>
      <c r="E77" s="51">
        <f t="shared" si="8"/>
        <v>238.87549999999999</v>
      </c>
      <c r="F77" s="32">
        <f t="shared" si="2"/>
        <v>99.999790686381232</v>
      </c>
      <c r="G77" s="2"/>
      <c r="H77" s="2"/>
    </row>
    <row r="78" spans="1:8" s="8" customFormat="1">
      <c r="A78" s="13">
        <v>2210</v>
      </c>
      <c r="B78" s="12" t="s">
        <v>74</v>
      </c>
      <c r="C78" s="36">
        <v>201.02799999999999</v>
      </c>
      <c r="D78" s="28">
        <v>201.035</v>
      </c>
      <c r="E78" s="28">
        <v>201.0275</v>
      </c>
      <c r="F78" s="32">
        <f t="shared" si="2"/>
        <v>99.999751278428889</v>
      </c>
      <c r="G78" s="2"/>
      <c r="H78" s="2"/>
    </row>
    <row r="79" spans="1:8" s="8" customFormat="1" ht="47.25">
      <c r="A79" s="13">
        <v>2282</v>
      </c>
      <c r="B79" s="12" t="s">
        <v>88</v>
      </c>
      <c r="C79" s="36">
        <v>37.847999999999999</v>
      </c>
      <c r="D79" s="28">
        <v>39.820999999999998</v>
      </c>
      <c r="E79" s="28">
        <v>37.847999999999999</v>
      </c>
      <c r="F79" s="32">
        <f t="shared" si="2"/>
        <v>100</v>
      </c>
      <c r="G79" s="2"/>
      <c r="H79" s="2"/>
    </row>
    <row r="80" spans="1:8" s="8" customFormat="1" ht="72.75" customHeight="1">
      <c r="A80" s="53">
        <v>1200</v>
      </c>
      <c r="B80" s="50" t="s">
        <v>53</v>
      </c>
      <c r="C80" s="51">
        <f>C81+C82+C83</f>
        <v>14.984999999999999</v>
      </c>
      <c r="D80" s="51">
        <f t="shared" ref="D80:E80" si="9">D81+D82+D83</f>
        <v>5.0439999999999996</v>
      </c>
      <c r="E80" s="51">
        <f t="shared" si="9"/>
        <v>10.36008</v>
      </c>
      <c r="F80" s="32">
        <f t="shared" si="2"/>
        <v>69.136336336336342</v>
      </c>
      <c r="G80" s="2"/>
      <c r="H80" s="2"/>
    </row>
    <row r="81" spans="1:8" s="8" customFormat="1" ht="15" customHeight="1">
      <c r="A81" s="13">
        <v>2111</v>
      </c>
      <c r="B81" s="12" t="s">
        <v>72</v>
      </c>
      <c r="C81" s="36">
        <v>8.1479999999999997</v>
      </c>
      <c r="D81" s="36"/>
      <c r="E81" s="36">
        <v>4.3574400000000004</v>
      </c>
      <c r="F81" s="29">
        <f>E81/C81*100</f>
        <v>53.478645066273941</v>
      </c>
      <c r="G81" s="2"/>
      <c r="H81" s="2"/>
    </row>
    <row r="82" spans="1:8" s="8" customFormat="1" ht="20.100000000000001" customHeight="1">
      <c r="A82" s="13">
        <v>2120</v>
      </c>
      <c r="B82" s="12" t="s">
        <v>73</v>
      </c>
      <c r="C82" s="36">
        <v>1.7929999999999999</v>
      </c>
      <c r="D82" s="36"/>
      <c r="E82" s="36">
        <v>0.95864000000000005</v>
      </c>
      <c r="F82" s="29">
        <f t="shared" ref="F82:F83" si="10">E82/C82*100</f>
        <v>53.465699944227552</v>
      </c>
      <c r="G82" s="2"/>
      <c r="H82" s="2"/>
    </row>
    <row r="83" spans="1:8" s="8" customFormat="1">
      <c r="A83" s="13">
        <v>2210</v>
      </c>
      <c r="B83" s="12" t="s">
        <v>74</v>
      </c>
      <c r="C83" s="36">
        <v>5.0439999999999996</v>
      </c>
      <c r="D83" s="28">
        <v>5.0439999999999996</v>
      </c>
      <c r="E83" s="28">
        <v>5.0439999999999996</v>
      </c>
      <c r="F83" s="29">
        <f t="shared" si="10"/>
        <v>100</v>
      </c>
      <c r="G83" s="2"/>
      <c r="H83" s="2"/>
    </row>
    <row r="84" spans="1:8" ht="33" customHeight="1">
      <c r="A84" s="10" t="s">
        <v>8</v>
      </c>
      <c r="B84" s="11" t="s">
        <v>9</v>
      </c>
      <c r="C84" s="27">
        <f>C85+C87+C89+C91+C93+C96</f>
        <v>259.35300000000001</v>
      </c>
      <c r="D84" s="27">
        <f>D85+D87+D89+D91+D93+D96</f>
        <v>384.88</v>
      </c>
      <c r="E84" s="27">
        <f>E85+E87+E89+E91+E93+E96</f>
        <v>239.54653000000002</v>
      </c>
      <c r="F84" s="32">
        <f t="shared" ref="F84:F129" si="11">E84/C84*100</f>
        <v>92.363122848010249</v>
      </c>
      <c r="G84" s="2"/>
      <c r="H84" s="2"/>
    </row>
    <row r="85" spans="1:8" ht="52.5" customHeight="1">
      <c r="A85" s="53">
        <v>3035</v>
      </c>
      <c r="B85" s="50" t="s">
        <v>47</v>
      </c>
      <c r="C85" s="51">
        <v>10</v>
      </c>
      <c r="D85" s="52">
        <v>9.5</v>
      </c>
      <c r="E85" s="52">
        <v>9.1441700000000008</v>
      </c>
      <c r="F85" s="32">
        <f t="shared" si="11"/>
        <v>91.441699999999997</v>
      </c>
      <c r="G85" s="2"/>
      <c r="H85" s="2"/>
    </row>
    <row r="86" spans="1:8" s="8" customFormat="1">
      <c r="A86" s="13">
        <v>2730</v>
      </c>
      <c r="B86" s="12" t="s">
        <v>82</v>
      </c>
      <c r="C86" s="36">
        <v>10</v>
      </c>
      <c r="D86" s="28">
        <v>9.5</v>
      </c>
      <c r="E86" s="28">
        <v>9.1441700000000008</v>
      </c>
      <c r="F86" s="32">
        <f t="shared" si="11"/>
        <v>91.441699999999997</v>
      </c>
      <c r="G86" s="2"/>
      <c r="H86" s="2"/>
    </row>
    <row r="87" spans="1:8" s="8" customFormat="1" ht="53.25" customHeight="1">
      <c r="A87" s="53">
        <v>3050</v>
      </c>
      <c r="B87" s="50" t="s">
        <v>56</v>
      </c>
      <c r="C87" s="51">
        <v>3.88</v>
      </c>
      <c r="D87" s="52">
        <v>2.907</v>
      </c>
      <c r="E87" s="52">
        <v>2.5626099999999998</v>
      </c>
      <c r="F87" s="32">
        <f t="shared" si="11"/>
        <v>66.046649484536076</v>
      </c>
      <c r="G87" s="2"/>
      <c r="H87" s="2"/>
    </row>
    <row r="88" spans="1:8" s="8" customFormat="1">
      <c r="A88" s="13">
        <v>2730</v>
      </c>
      <c r="B88" s="12" t="s">
        <v>82</v>
      </c>
      <c r="C88" s="36">
        <v>3.88</v>
      </c>
      <c r="D88" s="28">
        <v>2.907</v>
      </c>
      <c r="E88" s="28">
        <v>2.5626099999999998</v>
      </c>
      <c r="F88" s="29">
        <f t="shared" si="11"/>
        <v>66.046649484536076</v>
      </c>
      <c r="G88" s="2"/>
      <c r="H88" s="2"/>
    </row>
    <row r="89" spans="1:8" s="8" customFormat="1" ht="92.25" customHeight="1">
      <c r="A89" s="53">
        <v>3140</v>
      </c>
      <c r="B89" s="50" t="s">
        <v>58</v>
      </c>
      <c r="C89" s="51">
        <v>10.5</v>
      </c>
      <c r="D89" s="52">
        <v>10.5</v>
      </c>
      <c r="E89" s="52">
        <v>10.5</v>
      </c>
      <c r="F89" s="32">
        <f t="shared" si="11"/>
        <v>100</v>
      </c>
      <c r="G89" s="2"/>
      <c r="H89" s="2"/>
    </row>
    <row r="90" spans="1:8" s="8" customFormat="1" ht="15.75" customHeight="1">
      <c r="A90" s="13">
        <v>2730</v>
      </c>
      <c r="B90" s="12" t="s">
        <v>82</v>
      </c>
      <c r="C90" s="36">
        <v>10.5</v>
      </c>
      <c r="D90" s="28">
        <v>10.5</v>
      </c>
      <c r="E90" s="28">
        <v>10.5</v>
      </c>
      <c r="F90" s="32">
        <f t="shared" si="11"/>
        <v>100</v>
      </c>
      <c r="G90" s="2"/>
      <c r="H90" s="2"/>
    </row>
    <row r="91" spans="1:8" s="8" customFormat="1" ht="105.75" customHeight="1">
      <c r="A91" s="53">
        <v>3160</v>
      </c>
      <c r="B91" s="50" t="s">
        <v>57</v>
      </c>
      <c r="C91" s="51">
        <f>SUM(C92:C92)</f>
        <v>25</v>
      </c>
      <c r="D91" s="51">
        <f>SUM(D92:D92)</f>
        <v>21</v>
      </c>
      <c r="E91" s="51">
        <f>SUM(E92:E92)</f>
        <v>15.05325</v>
      </c>
      <c r="F91" s="32">
        <f t="shared" si="11"/>
        <v>60.213000000000008</v>
      </c>
      <c r="G91" s="2"/>
      <c r="H91" s="2"/>
    </row>
    <row r="92" spans="1:8" s="8" customFormat="1">
      <c r="A92" s="13">
        <v>2730</v>
      </c>
      <c r="B92" s="12" t="s">
        <v>82</v>
      </c>
      <c r="C92" s="36">
        <v>25</v>
      </c>
      <c r="D92" s="28">
        <v>21</v>
      </c>
      <c r="E92" s="28">
        <v>15.05325</v>
      </c>
      <c r="F92" s="32">
        <f t="shared" si="11"/>
        <v>60.213000000000008</v>
      </c>
      <c r="G92" s="2"/>
      <c r="H92" s="2"/>
    </row>
    <row r="93" spans="1:8">
      <c r="A93" s="54">
        <v>3210</v>
      </c>
      <c r="B93" s="55" t="s">
        <v>10</v>
      </c>
      <c r="C93" s="56">
        <f>SUM(C94:C95)</f>
        <v>10.573</v>
      </c>
      <c r="D93" s="56">
        <f>SUM(D94:D95)</f>
        <v>10.573</v>
      </c>
      <c r="E93" s="56">
        <f>SUM(E94:E95)</f>
        <v>5.2865000000000002</v>
      </c>
      <c r="F93" s="32">
        <f t="shared" si="11"/>
        <v>50</v>
      </c>
      <c r="G93" s="2"/>
      <c r="H93" s="2"/>
    </row>
    <row r="94" spans="1:8" s="8" customFormat="1">
      <c r="A94" s="13">
        <v>2111</v>
      </c>
      <c r="B94" s="12" t="s">
        <v>72</v>
      </c>
      <c r="C94" s="37">
        <v>8.6660000000000004</v>
      </c>
      <c r="D94" s="28">
        <v>8.6660000000000004</v>
      </c>
      <c r="E94" s="28">
        <v>4.3331999999999997</v>
      </c>
      <c r="F94" s="32">
        <f t="shared" si="11"/>
        <v>50.002307869836137</v>
      </c>
      <c r="G94" s="2"/>
      <c r="H94" s="2"/>
    </row>
    <row r="95" spans="1:8" s="8" customFormat="1">
      <c r="A95" s="13">
        <v>2120</v>
      </c>
      <c r="B95" s="12" t="s">
        <v>73</v>
      </c>
      <c r="C95" s="37">
        <v>1.907</v>
      </c>
      <c r="D95" s="28">
        <v>1.907</v>
      </c>
      <c r="E95" s="28">
        <v>0.95330000000000004</v>
      </c>
      <c r="F95" s="32">
        <f t="shared" si="11"/>
        <v>49.989512323020449</v>
      </c>
      <c r="G95" s="2"/>
      <c r="H95" s="2"/>
    </row>
    <row r="96" spans="1:8" ht="31.5">
      <c r="A96" s="49" t="s">
        <v>23</v>
      </c>
      <c r="B96" s="50" t="s">
        <v>24</v>
      </c>
      <c r="C96" s="51">
        <v>199.4</v>
      </c>
      <c r="D96" s="52">
        <v>330.4</v>
      </c>
      <c r="E96" s="52">
        <v>197</v>
      </c>
      <c r="F96" s="32">
        <f t="shared" si="11"/>
        <v>98.796389167502511</v>
      </c>
      <c r="G96" s="2"/>
      <c r="H96" s="2"/>
    </row>
    <row r="97" spans="1:8" s="8" customFormat="1">
      <c r="A97" s="13">
        <v>2730</v>
      </c>
      <c r="B97" s="12" t="s">
        <v>82</v>
      </c>
      <c r="C97" s="36">
        <v>199.4</v>
      </c>
      <c r="D97" s="28">
        <v>330.4</v>
      </c>
      <c r="E97" s="28">
        <v>197</v>
      </c>
      <c r="F97" s="32">
        <f t="shared" si="11"/>
        <v>98.796389167502511</v>
      </c>
      <c r="G97" s="2"/>
      <c r="H97" s="2"/>
    </row>
    <row r="98" spans="1:8">
      <c r="A98" s="10" t="s">
        <v>11</v>
      </c>
      <c r="B98" s="11" t="s">
        <v>25</v>
      </c>
      <c r="C98" s="27">
        <f>C99+C107</f>
        <v>782.27</v>
      </c>
      <c r="D98" s="27">
        <f t="shared" ref="D98:E98" si="12">D99+D107</f>
        <v>534.16800000000001</v>
      </c>
      <c r="E98" s="27">
        <f t="shared" si="12"/>
        <v>741.89506000000006</v>
      </c>
      <c r="F98" s="32">
        <f t="shared" si="11"/>
        <v>94.838746212944386</v>
      </c>
      <c r="G98" s="2"/>
      <c r="H98" s="2"/>
    </row>
    <row r="99" spans="1:8" ht="47.25">
      <c r="A99" s="49" t="s">
        <v>12</v>
      </c>
      <c r="B99" s="50" t="s">
        <v>26</v>
      </c>
      <c r="C99" s="51">
        <f>SUM(C100:C106)</f>
        <v>657.82899999999995</v>
      </c>
      <c r="D99" s="51">
        <f t="shared" ref="D99:E99" si="13">SUM(D100:D106)</f>
        <v>469.30200000000002</v>
      </c>
      <c r="E99" s="51">
        <f t="shared" si="13"/>
        <v>619.04168000000004</v>
      </c>
      <c r="F99" s="32">
        <f t="shared" si="11"/>
        <v>94.103738205521509</v>
      </c>
      <c r="G99" s="2"/>
      <c r="H99" s="2"/>
    </row>
    <row r="100" spans="1:8" s="8" customFormat="1">
      <c r="A100" s="13">
        <v>2111</v>
      </c>
      <c r="B100" s="12" t="s">
        <v>72</v>
      </c>
      <c r="C100" s="36">
        <v>361.05</v>
      </c>
      <c r="D100" s="28">
        <v>288.142</v>
      </c>
      <c r="E100" s="28">
        <v>360.83582000000001</v>
      </c>
      <c r="F100" s="32">
        <f t="shared" si="11"/>
        <v>99.940678576374467</v>
      </c>
      <c r="G100" s="2"/>
      <c r="H100" s="2"/>
    </row>
    <row r="101" spans="1:8" s="8" customFormat="1">
      <c r="A101" s="13">
        <v>2120</v>
      </c>
      <c r="B101" s="12" t="s">
        <v>73</v>
      </c>
      <c r="C101" s="36">
        <v>107.503</v>
      </c>
      <c r="D101" s="28">
        <v>84.33</v>
      </c>
      <c r="E101" s="28">
        <v>107.40051</v>
      </c>
      <c r="F101" s="32">
        <f t="shared" si="11"/>
        <v>99.904663125680216</v>
      </c>
      <c r="G101" s="2"/>
      <c r="H101" s="2"/>
    </row>
    <row r="102" spans="1:8" s="8" customFormat="1">
      <c r="A102" s="13">
        <v>2210</v>
      </c>
      <c r="B102" s="12" t="s">
        <v>74</v>
      </c>
      <c r="C102" s="36">
        <v>102.85</v>
      </c>
      <c r="D102" s="28">
        <v>46.85</v>
      </c>
      <c r="E102" s="28">
        <v>102.006</v>
      </c>
      <c r="F102" s="32">
        <f t="shared" si="11"/>
        <v>99.179387457462326</v>
      </c>
      <c r="G102" s="2"/>
      <c r="H102" s="2"/>
    </row>
    <row r="103" spans="1:8" s="8" customFormat="1">
      <c r="A103" s="13">
        <v>2240</v>
      </c>
      <c r="B103" s="12" t="s">
        <v>75</v>
      </c>
      <c r="C103" s="36">
        <v>10.066000000000001</v>
      </c>
      <c r="D103" s="28">
        <v>5.0659999999999998</v>
      </c>
      <c r="E103" s="28">
        <v>5.2121300000000002</v>
      </c>
      <c r="F103" s="32">
        <f t="shared" si="11"/>
        <v>51.779554937413074</v>
      </c>
      <c r="G103" s="2"/>
      <c r="H103" s="2"/>
    </row>
    <row r="104" spans="1:8" s="8" customFormat="1">
      <c r="A104" s="13">
        <v>2273</v>
      </c>
      <c r="B104" s="12" t="s">
        <v>76</v>
      </c>
      <c r="C104" s="36">
        <v>16.3</v>
      </c>
      <c r="D104" s="28">
        <v>11.898999999999999</v>
      </c>
      <c r="E104" s="28">
        <v>7.2004200000000003</v>
      </c>
      <c r="F104" s="32">
        <f t="shared" si="11"/>
        <v>44.174355828220854</v>
      </c>
      <c r="G104" s="2"/>
      <c r="H104" s="2"/>
    </row>
    <row r="105" spans="1:8" s="8" customFormat="1">
      <c r="A105" s="13">
        <v>2274</v>
      </c>
      <c r="B105" s="12" t="s">
        <v>77</v>
      </c>
      <c r="C105" s="36">
        <v>59.625</v>
      </c>
      <c r="D105" s="28">
        <v>32.6</v>
      </c>
      <c r="E105" s="28">
        <v>35.951799999999999</v>
      </c>
      <c r="F105" s="32">
        <f t="shared" si="11"/>
        <v>60.296519916142557</v>
      </c>
      <c r="G105" s="2"/>
      <c r="H105" s="2"/>
    </row>
    <row r="106" spans="1:8" s="8" customFormat="1" ht="47.25">
      <c r="A106" s="13">
        <v>2282</v>
      </c>
      <c r="B106" s="12" t="s">
        <v>88</v>
      </c>
      <c r="C106" s="36">
        <v>0.435</v>
      </c>
      <c r="D106" s="28">
        <v>0.41499999999999998</v>
      </c>
      <c r="E106" s="28">
        <v>0.435</v>
      </c>
      <c r="F106" s="32">
        <f t="shared" si="11"/>
        <v>100</v>
      </c>
      <c r="G106" s="2"/>
      <c r="H106" s="2"/>
    </row>
    <row r="107" spans="1:8" s="8" customFormat="1">
      <c r="A107" s="53">
        <v>4030</v>
      </c>
      <c r="B107" s="50" t="s">
        <v>89</v>
      </c>
      <c r="C107" s="36">
        <f>C108+C109</f>
        <v>124.441</v>
      </c>
      <c r="D107" s="36">
        <f t="shared" ref="D107:E107" si="14">D108+D109</f>
        <v>64.866</v>
      </c>
      <c r="E107" s="36">
        <f t="shared" si="14"/>
        <v>122.85338</v>
      </c>
      <c r="F107" s="32">
        <f t="shared" si="11"/>
        <v>98.724198616211694</v>
      </c>
      <c r="G107" s="2"/>
      <c r="H107" s="2"/>
    </row>
    <row r="108" spans="1:8" s="8" customFormat="1">
      <c r="A108" s="13">
        <v>2111</v>
      </c>
      <c r="B108" s="12" t="s">
        <v>72</v>
      </c>
      <c r="C108" s="36">
        <v>96.908000000000001</v>
      </c>
      <c r="D108" s="28">
        <v>50.656999999999996</v>
      </c>
      <c r="E108" s="28">
        <v>95.837559999999996</v>
      </c>
      <c r="F108" s="32">
        <f t="shared" si="11"/>
        <v>98.895405952036981</v>
      </c>
      <c r="G108" s="2"/>
      <c r="H108" s="2"/>
    </row>
    <row r="109" spans="1:8" s="8" customFormat="1">
      <c r="A109" s="13">
        <v>2120</v>
      </c>
      <c r="B109" s="12" t="s">
        <v>73</v>
      </c>
      <c r="C109" s="36">
        <v>27.533000000000001</v>
      </c>
      <c r="D109" s="28">
        <v>14.209</v>
      </c>
      <c r="E109" s="28">
        <v>27.015820000000001</v>
      </c>
      <c r="F109" s="32">
        <f t="shared" si="11"/>
        <v>98.121599535103329</v>
      </c>
      <c r="G109" s="2"/>
      <c r="H109" s="2"/>
    </row>
    <row r="110" spans="1:8">
      <c r="A110" s="10" t="s">
        <v>13</v>
      </c>
      <c r="B110" s="11" t="s">
        <v>14</v>
      </c>
      <c r="C110" s="27">
        <f>C111</f>
        <v>157.08699999999999</v>
      </c>
      <c r="D110" s="27">
        <f>D111</f>
        <v>73.087000000000003</v>
      </c>
      <c r="E110" s="27">
        <f t="shared" ref="E110" si="15">E111</f>
        <v>118.47454999999999</v>
      </c>
      <c r="F110" s="32">
        <f t="shared" si="11"/>
        <v>75.419703731053488</v>
      </c>
      <c r="G110" s="2"/>
      <c r="H110" s="2"/>
    </row>
    <row r="111" spans="1:8">
      <c r="A111" s="49" t="s">
        <v>27</v>
      </c>
      <c r="B111" s="50" t="s">
        <v>28</v>
      </c>
      <c r="C111" s="51">
        <f>SUM(C112:C113)</f>
        <v>157.08699999999999</v>
      </c>
      <c r="D111" s="51">
        <f t="shared" ref="D111:E111" si="16">SUM(D112:D113)</f>
        <v>73.087000000000003</v>
      </c>
      <c r="E111" s="51">
        <f t="shared" si="16"/>
        <v>118.47454999999999</v>
      </c>
      <c r="F111" s="32">
        <f t="shared" si="11"/>
        <v>75.419703731053488</v>
      </c>
      <c r="G111" s="2"/>
      <c r="H111" s="2"/>
    </row>
    <row r="112" spans="1:8" s="8" customFormat="1">
      <c r="A112" s="13">
        <v>2210</v>
      </c>
      <c r="B112" s="12" t="s">
        <v>74</v>
      </c>
      <c r="C112" s="36">
        <v>64</v>
      </c>
      <c r="D112" s="28">
        <v>20</v>
      </c>
      <c r="E112" s="28">
        <v>61.271239999999999</v>
      </c>
      <c r="F112" s="32">
        <f t="shared" si="11"/>
        <v>95.736312499999997</v>
      </c>
      <c r="G112" s="2"/>
      <c r="H112" s="2"/>
    </row>
    <row r="113" spans="1:8" s="8" customFormat="1">
      <c r="A113" s="13">
        <v>2240</v>
      </c>
      <c r="B113" s="12" t="s">
        <v>75</v>
      </c>
      <c r="C113" s="36">
        <v>93.087000000000003</v>
      </c>
      <c r="D113" s="28">
        <v>53.087000000000003</v>
      </c>
      <c r="E113" s="28">
        <v>57.203310000000002</v>
      </c>
      <c r="F113" s="32">
        <f t="shared" si="11"/>
        <v>61.451448644816139</v>
      </c>
      <c r="G113" s="2"/>
      <c r="H113" s="2"/>
    </row>
    <row r="114" spans="1:8">
      <c r="A114" s="44" t="s">
        <v>29</v>
      </c>
      <c r="B114" s="45" t="s">
        <v>30</v>
      </c>
      <c r="C114" s="46">
        <f>C115+C117+C118</f>
        <v>289</v>
      </c>
      <c r="D114" s="46">
        <f>D115+D117+D118</f>
        <v>289</v>
      </c>
      <c r="E114" s="46">
        <f>E115+E117</f>
        <v>288.74351000000001</v>
      </c>
      <c r="F114" s="32">
        <f t="shared" si="11"/>
        <v>99.911249134948093</v>
      </c>
      <c r="G114" s="2"/>
      <c r="H114" s="2"/>
    </row>
    <row r="115" spans="1:8">
      <c r="A115" s="59" t="s">
        <v>38</v>
      </c>
      <c r="B115" s="60" t="s">
        <v>39</v>
      </c>
      <c r="C115" s="61">
        <v>200</v>
      </c>
      <c r="D115" s="62">
        <v>200</v>
      </c>
      <c r="E115" s="62">
        <v>199.78397000000001</v>
      </c>
      <c r="F115" s="32">
        <f t="shared" si="11"/>
        <v>99.891985000000005</v>
      </c>
      <c r="G115" s="2"/>
      <c r="H115" s="2"/>
    </row>
    <row r="116" spans="1:8" s="8" customFormat="1" ht="52.5" customHeight="1">
      <c r="A116" s="57">
        <v>2281</v>
      </c>
      <c r="B116" s="58" t="s">
        <v>83</v>
      </c>
      <c r="C116" s="38">
        <v>200</v>
      </c>
      <c r="D116" s="39">
        <v>200</v>
      </c>
      <c r="E116" s="39">
        <v>199.78397000000001</v>
      </c>
      <c r="F116" s="32">
        <f t="shared" si="11"/>
        <v>99.891985000000005</v>
      </c>
      <c r="G116" s="2"/>
      <c r="H116" s="46"/>
    </row>
    <row r="117" spans="1:8" ht="60.75" customHeight="1">
      <c r="A117" s="64" t="s">
        <v>31</v>
      </c>
      <c r="B117" s="65" t="s">
        <v>32</v>
      </c>
      <c r="C117" s="63">
        <v>89</v>
      </c>
      <c r="D117" s="66">
        <v>89</v>
      </c>
      <c r="E117" s="66">
        <v>88.959540000000004</v>
      </c>
      <c r="F117" s="32">
        <f t="shared" si="11"/>
        <v>99.954539325842703</v>
      </c>
      <c r="G117" s="2"/>
      <c r="H117" s="2"/>
    </row>
    <row r="118" spans="1:8" ht="31.5" hidden="1">
      <c r="A118" s="43">
        <v>7680</v>
      </c>
      <c r="B118" s="41" t="s">
        <v>43</v>
      </c>
      <c r="C118" s="40"/>
      <c r="D118" s="42"/>
      <c r="E118" s="42"/>
      <c r="F118" s="32" t="e">
        <f t="shared" si="11"/>
        <v>#DIV/0!</v>
      </c>
      <c r="G118" s="2"/>
      <c r="H118" s="2"/>
    </row>
    <row r="119" spans="1:8" s="8" customFormat="1">
      <c r="A119" s="13">
        <v>2240</v>
      </c>
      <c r="B119" s="12" t="s">
        <v>75</v>
      </c>
      <c r="C119" s="40">
        <v>89</v>
      </c>
      <c r="D119" s="42">
        <v>89</v>
      </c>
      <c r="E119" s="42">
        <v>88.959540000000004</v>
      </c>
      <c r="F119" s="32">
        <f t="shared" si="11"/>
        <v>99.954539325842703</v>
      </c>
      <c r="G119" s="2"/>
      <c r="H119" s="2"/>
    </row>
    <row r="120" spans="1:8" s="4" customFormat="1">
      <c r="A120" s="10" t="s">
        <v>15</v>
      </c>
      <c r="B120" s="11" t="s">
        <v>33</v>
      </c>
      <c r="C120" s="27">
        <f>C121</f>
        <v>10.193</v>
      </c>
      <c r="D120" s="27">
        <f>D121</f>
        <v>25</v>
      </c>
      <c r="E120" s="27">
        <f t="shared" ref="E120" si="17">E121</f>
        <v>2.1</v>
      </c>
      <c r="F120" s="32">
        <f t="shared" si="11"/>
        <v>20.602374178357699</v>
      </c>
      <c r="G120" s="2"/>
      <c r="H120" s="2"/>
    </row>
    <row r="121" spans="1:8" ht="51.75" customHeight="1">
      <c r="A121" s="67" t="s">
        <v>44</v>
      </c>
      <c r="B121" s="55" t="s">
        <v>45</v>
      </c>
      <c r="C121" s="56">
        <v>10.193</v>
      </c>
      <c r="D121" s="68">
        <v>25</v>
      </c>
      <c r="E121" s="68">
        <v>2.1</v>
      </c>
      <c r="F121" s="32">
        <f t="shared" si="11"/>
        <v>20.602374178357699</v>
      </c>
      <c r="G121" s="2"/>
      <c r="H121" s="2"/>
    </row>
    <row r="122" spans="1:8" s="8" customFormat="1" ht="18.75" customHeight="1">
      <c r="A122" s="13">
        <v>2210</v>
      </c>
      <c r="B122" s="12" t="s">
        <v>74</v>
      </c>
      <c r="C122" s="37">
        <v>10.193</v>
      </c>
      <c r="D122" s="30">
        <v>25</v>
      </c>
      <c r="E122" s="30">
        <v>2.1</v>
      </c>
      <c r="F122" s="32">
        <f t="shared" si="11"/>
        <v>20.602374178357699</v>
      </c>
      <c r="G122" s="2"/>
      <c r="H122" s="2"/>
    </row>
    <row r="123" spans="1:8">
      <c r="A123" s="10" t="s">
        <v>34</v>
      </c>
      <c r="B123" s="11" t="s">
        <v>35</v>
      </c>
      <c r="C123" s="27">
        <f>C124+C126+C128</f>
        <v>2581.556</v>
      </c>
      <c r="D123" s="27">
        <f>D124+D126+D128</f>
        <v>2008.896</v>
      </c>
      <c r="E123" s="27">
        <f t="shared" ref="E123" si="18">E124+E126+E128</f>
        <v>2458.0492399999998</v>
      </c>
      <c r="F123" s="32">
        <f t="shared" si="11"/>
        <v>95.215801632813694</v>
      </c>
      <c r="G123" s="2"/>
      <c r="H123" s="2"/>
    </row>
    <row r="124" spans="1:8">
      <c r="A124" s="53">
        <v>9150</v>
      </c>
      <c r="B124" s="50" t="s">
        <v>48</v>
      </c>
      <c r="C124" s="51">
        <v>1874.5429999999999</v>
      </c>
      <c r="D124" s="68">
        <v>1455.925</v>
      </c>
      <c r="E124" s="68">
        <v>1874.5429999999999</v>
      </c>
      <c r="F124" s="32">
        <f t="shared" si="11"/>
        <v>100</v>
      </c>
      <c r="G124" s="2"/>
      <c r="H124" s="2"/>
    </row>
    <row r="125" spans="1:8" s="8" customFormat="1" ht="31.5">
      <c r="A125" s="13">
        <v>2620</v>
      </c>
      <c r="B125" s="12" t="s">
        <v>84</v>
      </c>
      <c r="C125" s="36">
        <v>1874.5429999999999</v>
      </c>
      <c r="D125" s="30">
        <v>1455.925</v>
      </c>
      <c r="E125" s="30">
        <v>1874.5429999999999</v>
      </c>
      <c r="F125" s="32">
        <f t="shared" si="11"/>
        <v>100</v>
      </c>
      <c r="G125" s="2"/>
      <c r="H125" s="2"/>
    </row>
    <row r="126" spans="1:8" ht="44.25" customHeight="1">
      <c r="A126" s="53">
        <v>9770</v>
      </c>
      <c r="B126" s="50" t="s">
        <v>37</v>
      </c>
      <c r="C126" s="51">
        <v>681.01300000000003</v>
      </c>
      <c r="D126" s="68">
        <v>536.971</v>
      </c>
      <c r="E126" s="68">
        <v>557.50814000000003</v>
      </c>
      <c r="F126" s="32">
        <f t="shared" si="11"/>
        <v>81.864537094005556</v>
      </c>
      <c r="G126" s="2"/>
      <c r="H126" s="2"/>
    </row>
    <row r="127" spans="1:8" s="8" customFormat="1" ht="44.25" customHeight="1">
      <c r="A127" s="13">
        <v>2620</v>
      </c>
      <c r="B127" s="12" t="s">
        <v>84</v>
      </c>
      <c r="C127" s="36">
        <v>681.01300000000003</v>
      </c>
      <c r="D127" s="30">
        <v>536.971</v>
      </c>
      <c r="E127" s="30">
        <v>557.50814000000003</v>
      </c>
      <c r="F127" s="32">
        <f t="shared" si="11"/>
        <v>81.864537094005556</v>
      </c>
      <c r="G127" s="2"/>
      <c r="H127" s="2"/>
    </row>
    <row r="128" spans="1:8" s="8" customFormat="1" ht="59.25" customHeight="1">
      <c r="A128" s="53">
        <v>9800</v>
      </c>
      <c r="B128" s="50" t="s">
        <v>59</v>
      </c>
      <c r="C128" s="51">
        <v>26</v>
      </c>
      <c r="D128" s="68">
        <v>16</v>
      </c>
      <c r="E128" s="68">
        <v>25.998100000000001</v>
      </c>
      <c r="F128" s="32">
        <f t="shared" si="11"/>
        <v>99.992692307692309</v>
      </c>
      <c r="G128" s="2"/>
      <c r="H128" s="2"/>
    </row>
    <row r="129" spans="1:8" s="8" customFormat="1" ht="59.25" customHeight="1">
      <c r="A129" s="13">
        <v>2620</v>
      </c>
      <c r="B129" s="12" t="s">
        <v>84</v>
      </c>
      <c r="C129" s="36">
        <v>26</v>
      </c>
      <c r="D129" s="30">
        <v>16</v>
      </c>
      <c r="E129" s="30">
        <v>25.991</v>
      </c>
      <c r="F129" s="32">
        <f t="shared" si="11"/>
        <v>99.965384615384608</v>
      </c>
      <c r="G129" s="2"/>
      <c r="H129" s="2"/>
    </row>
    <row r="130" spans="1:8" ht="15.75" customHeight="1">
      <c r="A130" s="87" t="s">
        <v>17</v>
      </c>
      <c r="B130" s="88"/>
      <c r="C130" s="31">
        <f>C123+C120+C114+C110+C98+C84+C33+C15</f>
        <v>38820.509999999995</v>
      </c>
      <c r="D130" s="31">
        <f>D123+D120+D114+D110+D98+D84+D33+D15</f>
        <v>29373.564000000006</v>
      </c>
      <c r="E130" s="31">
        <f>E123+E120+E114+E110+E98+E84+E33+E15</f>
        <v>36341.043959999995</v>
      </c>
      <c r="F130" s="82">
        <f>E130/C130*100</f>
        <v>93.61299982921399</v>
      </c>
      <c r="G130" s="2"/>
      <c r="H130" s="2"/>
    </row>
    <row r="131" spans="1:8" s="8" customFormat="1">
      <c r="A131" s="9"/>
      <c r="B131" s="5"/>
      <c r="C131" s="5"/>
      <c r="D131" s="5"/>
      <c r="E131" s="5"/>
      <c r="F131" s="5"/>
    </row>
    <row r="132" spans="1:8" s="8" customFormat="1">
      <c r="A132" s="9"/>
      <c r="B132" s="5"/>
      <c r="C132" s="5"/>
      <c r="D132" s="5"/>
      <c r="E132" s="5"/>
      <c r="F132" s="5"/>
    </row>
    <row r="133" spans="1:8" s="8" customFormat="1">
      <c r="A133" s="9"/>
      <c r="B133" s="5"/>
      <c r="C133" s="5"/>
      <c r="D133" s="5"/>
      <c r="E133" s="5"/>
      <c r="F133" s="5"/>
    </row>
    <row r="134" spans="1:8" ht="18.75">
      <c r="A134" s="84" t="s">
        <v>103</v>
      </c>
      <c r="B134" s="84"/>
      <c r="C134" s="35"/>
      <c r="D134" s="8"/>
      <c r="E134" s="19" t="s">
        <v>104</v>
      </c>
    </row>
    <row r="135" spans="1:8" ht="18.75">
      <c r="A135" s="84"/>
      <c r="B135" s="84"/>
      <c r="D135" s="6"/>
      <c r="E135" s="6"/>
    </row>
  </sheetData>
  <mergeCells count="14">
    <mergeCell ref="A135:B135"/>
    <mergeCell ref="E2:F4"/>
    <mergeCell ref="A9:F9"/>
    <mergeCell ref="A130:B130"/>
    <mergeCell ref="A134:B134"/>
    <mergeCell ref="A7:F7"/>
    <mergeCell ref="A8:F8"/>
    <mergeCell ref="A10:F10"/>
    <mergeCell ref="E12:E13"/>
    <mergeCell ref="A12:A13"/>
    <mergeCell ref="F12:F13"/>
    <mergeCell ref="B12:B13"/>
    <mergeCell ref="D12:D13"/>
    <mergeCell ref="C12:C13"/>
  </mergeCells>
  <pageMargins left="0.31496062992125984" right="0.31496062992125984" top="0.19685039370078741" bottom="0.19685039370078741" header="0" footer="0"/>
  <pageSetup paperSize="9" scale="55" fitToHeight="500" orientation="portrait" horizontalDpi="300" verticalDpi="300" r:id="rId1"/>
  <rowBreaks count="2" manualBreakCount="2">
    <brk id="67" max="5" man="1"/>
    <brk id="119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3:G53"/>
  <sheetViews>
    <sheetView zoomScale="91" zoomScaleNormal="91" workbookViewId="0">
      <selection activeCell="F7" sqref="F7"/>
    </sheetView>
  </sheetViews>
  <sheetFormatPr defaultColWidth="9.140625" defaultRowHeight="15.75"/>
  <cols>
    <col min="1" max="1" width="10.7109375" style="9" customWidth="1"/>
    <col min="2" max="2" width="50.7109375" style="5" customWidth="1"/>
    <col min="3" max="3" width="23.28515625" style="5" customWidth="1"/>
    <col min="4" max="4" width="15.7109375" style="5" customWidth="1"/>
    <col min="5" max="5" width="25.7109375" style="5" customWidth="1"/>
    <col min="6" max="6" width="11.5703125" style="8" bestFit="1" customWidth="1"/>
    <col min="7" max="16384" width="9.140625" style="8"/>
  </cols>
  <sheetData>
    <row r="3" spans="1:7" ht="15.75" customHeight="1">
      <c r="A3" s="26"/>
      <c r="B3" s="26"/>
      <c r="C3" s="26"/>
      <c r="D3" s="85" t="s">
        <v>105</v>
      </c>
      <c r="E3" s="85"/>
    </row>
    <row r="4" spans="1:7" ht="18.75" customHeight="1">
      <c r="D4" s="85"/>
      <c r="E4" s="85"/>
    </row>
    <row r="5" spans="1:7" ht="27.75" customHeight="1">
      <c r="D5" s="85"/>
      <c r="E5" s="85"/>
    </row>
    <row r="6" spans="1:7" ht="18.75">
      <c r="E6" s="18"/>
    </row>
    <row r="7" spans="1:7" ht="18.75">
      <c r="E7" s="18"/>
    </row>
    <row r="8" spans="1:7" ht="18.75">
      <c r="A8" s="86" t="s">
        <v>92</v>
      </c>
      <c r="B8" s="86"/>
      <c r="C8" s="86"/>
      <c r="D8" s="86"/>
      <c r="E8" s="86"/>
    </row>
    <row r="9" spans="1:7" ht="18.75">
      <c r="A9" s="86" t="s">
        <v>66</v>
      </c>
      <c r="B9" s="86"/>
      <c r="C9" s="86"/>
      <c r="D9" s="86"/>
      <c r="E9" s="86"/>
    </row>
    <row r="10" spans="1:7" ht="18.75">
      <c r="A10" s="86" t="s">
        <v>99</v>
      </c>
      <c r="B10" s="86"/>
      <c r="C10" s="86"/>
      <c r="D10" s="86"/>
      <c r="E10" s="86"/>
    </row>
    <row r="11" spans="1:7" ht="18.75">
      <c r="A11" s="89" t="s">
        <v>71</v>
      </c>
      <c r="B11" s="89"/>
      <c r="C11" s="89"/>
      <c r="D11" s="89"/>
      <c r="E11" s="89"/>
    </row>
    <row r="12" spans="1:7" ht="18.75">
      <c r="A12" s="47"/>
      <c r="B12" s="47"/>
      <c r="C12" s="47"/>
      <c r="D12" s="47"/>
      <c r="E12" s="83" t="s">
        <v>70</v>
      </c>
    </row>
    <row r="13" spans="1:7" ht="15" customHeight="1">
      <c r="A13" s="90" t="s">
        <v>0</v>
      </c>
      <c r="B13" s="90" t="s">
        <v>1</v>
      </c>
      <c r="C13" s="90" t="s">
        <v>68</v>
      </c>
      <c r="D13" s="90" t="s">
        <v>97</v>
      </c>
      <c r="E13" s="90" t="s">
        <v>96</v>
      </c>
    </row>
    <row r="14" spans="1:7" s="1" customFormat="1" ht="65.25" customHeight="1">
      <c r="A14" s="90"/>
      <c r="B14" s="90"/>
      <c r="C14" s="90"/>
      <c r="D14" s="90"/>
      <c r="E14" s="90"/>
    </row>
    <row r="15" spans="1:7">
      <c r="A15" s="22"/>
      <c r="B15" s="22" t="s">
        <v>19</v>
      </c>
      <c r="C15" s="22"/>
      <c r="D15" s="22"/>
      <c r="E15" s="21"/>
      <c r="F15" s="2"/>
      <c r="G15" s="2"/>
    </row>
    <row r="16" spans="1:7">
      <c r="A16" s="10" t="s">
        <v>2</v>
      </c>
      <c r="B16" s="11" t="s">
        <v>3</v>
      </c>
      <c r="C16" s="27">
        <f>C17</f>
        <v>31</v>
      </c>
      <c r="D16" s="27">
        <f>D17</f>
        <v>25.865500000000001</v>
      </c>
      <c r="E16" s="27">
        <f>D16/C16*100</f>
        <v>83.437096774193549</v>
      </c>
      <c r="F16" s="2"/>
      <c r="G16" s="2"/>
    </row>
    <row r="17" spans="1:7" ht="91.5" customHeight="1">
      <c r="A17" s="49" t="s">
        <v>21</v>
      </c>
      <c r="B17" s="50" t="s">
        <v>4</v>
      </c>
      <c r="C17" s="72">
        <v>31</v>
      </c>
      <c r="D17" s="68">
        <v>25.865500000000001</v>
      </c>
      <c r="E17" s="27">
        <f t="shared" ref="E17:E45" si="0">D17/C17*100</f>
        <v>83.437096774193549</v>
      </c>
      <c r="F17" s="2"/>
      <c r="G17" s="2"/>
    </row>
    <row r="18" spans="1:7">
      <c r="A18" s="13">
        <v>2210</v>
      </c>
      <c r="B18" s="12" t="s">
        <v>74</v>
      </c>
      <c r="C18" s="70">
        <v>31</v>
      </c>
      <c r="D18" s="30">
        <v>25.865500000000001</v>
      </c>
      <c r="E18" s="27">
        <f t="shared" si="0"/>
        <v>83.437096774193549</v>
      </c>
      <c r="F18" s="2"/>
      <c r="G18" s="2"/>
    </row>
    <row r="19" spans="1:7">
      <c r="A19" s="53">
        <v>6000</v>
      </c>
      <c r="B19" s="50" t="s">
        <v>14</v>
      </c>
      <c r="C19" s="72">
        <v>21</v>
      </c>
      <c r="D19" s="68">
        <v>21</v>
      </c>
      <c r="E19" s="27">
        <f>D19/C19*100</f>
        <v>100</v>
      </c>
      <c r="F19" s="2"/>
      <c r="G19" s="2"/>
    </row>
    <row r="20" spans="1:7">
      <c r="A20" s="53">
        <v>6030</v>
      </c>
      <c r="B20" s="50" t="s">
        <v>28</v>
      </c>
      <c r="C20" s="72">
        <v>21</v>
      </c>
      <c r="D20" s="68">
        <v>21</v>
      </c>
      <c r="E20" s="27">
        <f>D20/C20*100</f>
        <v>100</v>
      </c>
      <c r="F20" s="2"/>
      <c r="G20" s="2"/>
    </row>
    <row r="21" spans="1:7" ht="31.5">
      <c r="A21" s="13">
        <v>3110</v>
      </c>
      <c r="B21" s="12" t="s">
        <v>100</v>
      </c>
      <c r="C21" s="70">
        <v>21</v>
      </c>
      <c r="D21" s="30">
        <v>21</v>
      </c>
      <c r="E21" s="27">
        <f>D21/C21*100</f>
        <v>100</v>
      </c>
      <c r="F21" s="2"/>
      <c r="G21" s="2"/>
    </row>
    <row r="22" spans="1:7">
      <c r="A22" s="10" t="s">
        <v>5</v>
      </c>
      <c r="B22" s="11" t="s">
        <v>6</v>
      </c>
      <c r="C22" s="69">
        <f>C23+C25+C29+C31+C33</f>
        <v>2987.5349999999999</v>
      </c>
      <c r="D22" s="69">
        <f>D23+D25+D29+D31+D33</f>
        <v>2580.0699</v>
      </c>
      <c r="E22" s="27">
        <f t="shared" si="0"/>
        <v>86.361160622386009</v>
      </c>
      <c r="F22" s="2"/>
      <c r="G22" s="2"/>
    </row>
    <row r="23" spans="1:7">
      <c r="A23" s="49" t="s">
        <v>7</v>
      </c>
      <c r="B23" s="50" t="s">
        <v>22</v>
      </c>
      <c r="C23" s="72">
        <v>98.938999999999993</v>
      </c>
      <c r="D23" s="73">
        <v>22.530799999999999</v>
      </c>
      <c r="E23" s="27">
        <f t="shared" si="0"/>
        <v>22.772415326615388</v>
      </c>
      <c r="F23" s="2"/>
      <c r="G23" s="2"/>
    </row>
    <row r="24" spans="1:7">
      <c r="A24" s="13">
        <v>2230</v>
      </c>
      <c r="B24" s="12" t="s">
        <v>79</v>
      </c>
      <c r="C24" s="70">
        <v>98.938999999999993</v>
      </c>
      <c r="D24" s="71">
        <v>22.530799999999999</v>
      </c>
      <c r="E24" s="27">
        <f t="shared" si="0"/>
        <v>22.772415326615388</v>
      </c>
      <c r="F24" s="2"/>
      <c r="G24" s="2"/>
    </row>
    <row r="25" spans="1:7" ht="35.25" customHeight="1">
      <c r="A25" s="49" t="s">
        <v>61</v>
      </c>
      <c r="B25" s="50" t="s">
        <v>65</v>
      </c>
      <c r="C25" s="72">
        <f>C26+C27+C28</f>
        <v>158.19999999999999</v>
      </c>
      <c r="D25" s="72">
        <f>D26+D27+D28</f>
        <v>140.94400000000002</v>
      </c>
      <c r="E25" s="27">
        <f t="shared" si="0"/>
        <v>89.092288242730731</v>
      </c>
      <c r="F25" s="2"/>
      <c r="G25" s="2"/>
    </row>
    <row r="26" spans="1:7">
      <c r="A26" s="13">
        <v>2210</v>
      </c>
      <c r="B26" s="12" t="s">
        <v>74</v>
      </c>
      <c r="C26" s="70">
        <v>82.2</v>
      </c>
      <c r="D26" s="71">
        <v>67.956000000000003</v>
      </c>
      <c r="E26" s="27">
        <f t="shared" si="0"/>
        <v>82.671532846715337</v>
      </c>
      <c r="F26" s="2"/>
      <c r="G26" s="2"/>
    </row>
    <row r="27" spans="1:7">
      <c r="A27" s="13">
        <v>2240</v>
      </c>
      <c r="B27" s="12" t="s">
        <v>75</v>
      </c>
      <c r="C27" s="70">
        <v>7</v>
      </c>
      <c r="D27" s="71">
        <v>7</v>
      </c>
      <c r="E27" s="27">
        <f t="shared" si="0"/>
        <v>100</v>
      </c>
      <c r="F27" s="2"/>
      <c r="G27" s="2"/>
    </row>
    <row r="28" spans="1:7" ht="31.5">
      <c r="A28" s="13">
        <v>3110</v>
      </c>
      <c r="B28" s="12" t="s">
        <v>100</v>
      </c>
      <c r="C28" s="70">
        <v>69</v>
      </c>
      <c r="D28" s="71">
        <v>65.988</v>
      </c>
      <c r="E28" s="27">
        <f>D28/C28*100</f>
        <v>95.634782608695659</v>
      </c>
      <c r="F28" s="2"/>
      <c r="G28" s="2"/>
    </row>
    <row r="29" spans="1:7" ht="63.75" customHeight="1">
      <c r="A29" s="53">
        <v>1061</v>
      </c>
      <c r="B29" s="50" t="s">
        <v>95</v>
      </c>
      <c r="C29" s="72">
        <v>383.70400000000001</v>
      </c>
      <c r="D29" s="73">
        <v>383.70400000000001</v>
      </c>
      <c r="E29" s="27">
        <f t="shared" si="0"/>
        <v>100</v>
      </c>
      <c r="F29" s="2"/>
      <c r="G29" s="2"/>
    </row>
    <row r="30" spans="1:7">
      <c r="A30" s="13">
        <v>3132</v>
      </c>
      <c r="B30" s="12" t="s">
        <v>85</v>
      </c>
      <c r="C30" s="70">
        <v>383.70400000000001</v>
      </c>
      <c r="D30" s="71">
        <v>383.70400000000001</v>
      </c>
      <c r="E30" s="27">
        <f>D30/C30*100</f>
        <v>100</v>
      </c>
      <c r="F30" s="2"/>
      <c r="G30" s="2"/>
    </row>
    <row r="31" spans="1:7" ht="63">
      <c r="A31" s="53">
        <v>1171</v>
      </c>
      <c r="B31" s="50" t="s">
        <v>101</v>
      </c>
      <c r="C31" s="72">
        <v>234.69200000000001</v>
      </c>
      <c r="D31" s="73">
        <v>234.69200000000001</v>
      </c>
      <c r="E31" s="27">
        <f>D31/C31*100</f>
        <v>100</v>
      </c>
      <c r="F31" s="2"/>
      <c r="G31" s="2"/>
    </row>
    <row r="32" spans="1:7">
      <c r="A32" s="13">
        <v>3132</v>
      </c>
      <c r="B32" s="12" t="s">
        <v>85</v>
      </c>
      <c r="C32" s="70">
        <v>234.69200000000001</v>
      </c>
      <c r="D32" s="71">
        <v>234.69200000000001</v>
      </c>
      <c r="E32" s="27">
        <f>D32/C32*100</f>
        <v>100</v>
      </c>
      <c r="F32" s="2"/>
      <c r="G32" s="2"/>
    </row>
    <row r="33" spans="1:7" ht="63">
      <c r="A33" s="53">
        <v>1172</v>
      </c>
      <c r="B33" s="50" t="s">
        <v>102</v>
      </c>
      <c r="C33" s="72">
        <v>2112</v>
      </c>
      <c r="D33" s="73">
        <v>1798.1991</v>
      </c>
      <c r="E33" s="27">
        <f>D33/C33*100</f>
        <v>85.142002840909086</v>
      </c>
      <c r="F33" s="2"/>
      <c r="G33" s="2"/>
    </row>
    <row r="34" spans="1:7">
      <c r="A34" s="13">
        <v>3132</v>
      </c>
      <c r="B34" s="12" t="s">
        <v>85</v>
      </c>
      <c r="C34" s="70">
        <v>2112</v>
      </c>
      <c r="D34" s="71">
        <v>1798.1991</v>
      </c>
      <c r="E34" s="27">
        <f>D34/C34*100</f>
        <v>85.142002840909086</v>
      </c>
      <c r="F34" s="2"/>
      <c r="G34" s="2"/>
    </row>
    <row r="35" spans="1:7" ht="35.25" customHeight="1">
      <c r="A35" s="10" t="s">
        <v>29</v>
      </c>
      <c r="B35" s="11" t="s">
        <v>30</v>
      </c>
      <c r="C35" s="69">
        <f>C36+C39</f>
        <v>621.23900000000003</v>
      </c>
      <c r="D35" s="69">
        <f>D36+D39</f>
        <v>368.39893000000001</v>
      </c>
      <c r="E35" s="27">
        <f t="shared" si="0"/>
        <v>59.300676551214579</v>
      </c>
      <c r="F35" s="2"/>
      <c r="G35" s="2"/>
    </row>
    <row r="36" spans="1:7" ht="20.25" customHeight="1">
      <c r="A36" s="74" t="s">
        <v>40</v>
      </c>
      <c r="B36" s="75" t="s">
        <v>60</v>
      </c>
      <c r="C36" s="79">
        <v>421.23899999999998</v>
      </c>
      <c r="D36" s="80">
        <f>D37+D38</f>
        <v>168.39893000000001</v>
      </c>
      <c r="E36" s="27">
        <f t="shared" si="0"/>
        <v>39.977051032786612</v>
      </c>
      <c r="F36" s="2"/>
      <c r="G36" s="2"/>
    </row>
    <row r="37" spans="1:7" ht="20.25" customHeight="1">
      <c r="A37" s="20">
        <v>3132</v>
      </c>
      <c r="B37" s="16" t="s">
        <v>85</v>
      </c>
      <c r="C37" s="78">
        <v>298.339</v>
      </c>
      <c r="D37" s="81">
        <v>50.499470000000002</v>
      </c>
      <c r="E37" s="27">
        <f t="shared" si="0"/>
        <v>16.926875131980733</v>
      </c>
      <c r="F37" s="2"/>
      <c r="G37" s="2"/>
    </row>
    <row r="38" spans="1:7" ht="20.25" customHeight="1">
      <c r="A38" s="20">
        <v>3142</v>
      </c>
      <c r="B38" s="16" t="s">
        <v>90</v>
      </c>
      <c r="C38" s="78">
        <v>122.9</v>
      </c>
      <c r="D38" s="81">
        <v>117.89946</v>
      </c>
      <c r="E38" s="27">
        <f>D38/C38*100</f>
        <v>95.931212367778684</v>
      </c>
      <c r="F38" s="2"/>
      <c r="G38" s="2"/>
    </row>
    <row r="39" spans="1:7" ht="31.5">
      <c r="A39" s="76">
        <v>7670</v>
      </c>
      <c r="B39" s="75" t="s">
        <v>49</v>
      </c>
      <c r="C39" s="79">
        <v>200</v>
      </c>
      <c r="D39" s="79">
        <v>200</v>
      </c>
      <c r="E39" s="27">
        <f t="shared" si="0"/>
        <v>100</v>
      </c>
      <c r="F39" s="2"/>
      <c r="G39" s="2"/>
    </row>
    <row r="40" spans="1:7" ht="31.5">
      <c r="A40" s="20">
        <v>3210</v>
      </c>
      <c r="B40" s="16" t="s">
        <v>86</v>
      </c>
      <c r="C40" s="78">
        <v>200</v>
      </c>
      <c r="D40" s="78">
        <v>200</v>
      </c>
      <c r="E40" s="27">
        <f t="shared" si="0"/>
        <v>100</v>
      </c>
      <c r="F40" s="2"/>
      <c r="G40" s="2"/>
    </row>
    <row r="41" spans="1:7">
      <c r="A41" s="17" t="s">
        <v>15</v>
      </c>
      <c r="B41" s="7" t="s">
        <v>33</v>
      </c>
      <c r="C41" s="34">
        <f>C42</f>
        <v>12.68</v>
      </c>
      <c r="D41" s="34">
        <f>D42</f>
        <v>10.87669</v>
      </c>
      <c r="E41" s="27">
        <f t="shared" si="0"/>
        <v>85.778312302839126</v>
      </c>
      <c r="F41" s="2"/>
      <c r="G41" s="2"/>
    </row>
    <row r="42" spans="1:7" ht="31.5">
      <c r="A42" s="74" t="s">
        <v>41</v>
      </c>
      <c r="B42" s="75" t="s">
        <v>42</v>
      </c>
      <c r="C42" s="79">
        <v>12.68</v>
      </c>
      <c r="D42" s="77">
        <v>10.87669</v>
      </c>
      <c r="E42" s="27">
        <f t="shared" si="0"/>
        <v>85.778312302839126</v>
      </c>
      <c r="F42" s="2"/>
      <c r="G42" s="2"/>
    </row>
    <row r="43" spans="1:7" hidden="1">
      <c r="A43" s="14">
        <v>9000</v>
      </c>
      <c r="B43" s="11" t="s">
        <v>35</v>
      </c>
      <c r="C43" s="69"/>
      <c r="D43" s="27">
        <f>D44</f>
        <v>0</v>
      </c>
      <c r="E43" s="27" t="e">
        <f t="shared" si="0"/>
        <v>#DIV/0!</v>
      </c>
      <c r="F43" s="2"/>
      <c r="G43" s="2"/>
    </row>
    <row r="44" spans="1:7" hidden="1">
      <c r="A44" s="15" t="s">
        <v>36</v>
      </c>
      <c r="B44" s="16" t="s">
        <v>37</v>
      </c>
      <c r="C44" s="78"/>
      <c r="D44" s="33">
        <v>0</v>
      </c>
      <c r="E44" s="27" t="e">
        <f t="shared" si="0"/>
        <v>#DIV/0!</v>
      </c>
      <c r="F44" s="2"/>
      <c r="G44" s="2"/>
    </row>
    <row r="45" spans="1:7">
      <c r="A45" s="13">
        <v>2240</v>
      </c>
      <c r="B45" s="12" t="s">
        <v>75</v>
      </c>
      <c r="C45" s="78">
        <v>12.68</v>
      </c>
      <c r="D45" s="33">
        <v>10.87669</v>
      </c>
      <c r="E45" s="27">
        <f t="shared" si="0"/>
        <v>85.778312302839126</v>
      </c>
      <c r="F45" s="2"/>
      <c r="G45" s="2"/>
    </row>
    <row r="46" spans="1:7">
      <c r="A46" s="53">
        <v>9770</v>
      </c>
      <c r="B46" s="50" t="s">
        <v>37</v>
      </c>
      <c r="C46" s="79">
        <v>48</v>
      </c>
      <c r="D46" s="77">
        <v>46.859000000000002</v>
      </c>
      <c r="E46" s="27">
        <f>D46/C46*100</f>
        <v>97.622916666666669</v>
      </c>
      <c r="F46" s="2"/>
      <c r="G46" s="2"/>
    </row>
    <row r="47" spans="1:7" ht="31.5">
      <c r="A47" s="13">
        <v>3220</v>
      </c>
      <c r="B47" s="12" t="s">
        <v>91</v>
      </c>
      <c r="C47" s="78">
        <v>48</v>
      </c>
      <c r="D47" s="33">
        <v>46.859000000000002</v>
      </c>
      <c r="E47" s="27">
        <f>D47/C47*100</f>
        <v>97.622916666666669</v>
      </c>
      <c r="F47" s="2"/>
      <c r="G47" s="2"/>
    </row>
    <row r="48" spans="1:7">
      <c r="A48" s="24" t="s">
        <v>16</v>
      </c>
      <c r="B48" s="25" t="s">
        <v>20</v>
      </c>
      <c r="C48" s="31">
        <f>C17+C20+C23+C25+C29+C31+C33+C36+C39+C42+C46</f>
        <v>3721.4539999999997</v>
      </c>
      <c r="D48" s="31">
        <f>D17+D20+D23+D25+D29+D31+D33+D36+D42+D46+D39</f>
        <v>3053.0700200000001</v>
      </c>
      <c r="E48" s="27">
        <f>D48/C48*100</f>
        <v>82.039708673007922</v>
      </c>
      <c r="F48" s="2"/>
      <c r="G48" s="2"/>
    </row>
    <row r="52" spans="1:4" ht="18.75">
      <c r="A52" s="84" t="s">
        <v>103</v>
      </c>
      <c r="B52" s="84"/>
      <c r="C52" s="35"/>
      <c r="D52" s="19" t="s">
        <v>104</v>
      </c>
    </row>
    <row r="53" spans="1:4" ht="18.75">
      <c r="A53" s="84"/>
      <c r="B53" s="84"/>
      <c r="C53" s="48"/>
      <c r="D53" s="6"/>
    </row>
  </sheetData>
  <mergeCells count="12">
    <mergeCell ref="A53:B53"/>
    <mergeCell ref="A52:B52"/>
    <mergeCell ref="D3:E5"/>
    <mergeCell ref="A8:E8"/>
    <mergeCell ref="A9:E9"/>
    <mergeCell ref="A10:E10"/>
    <mergeCell ref="A11:E11"/>
    <mergeCell ref="A13:A14"/>
    <mergeCell ref="B13:B14"/>
    <mergeCell ref="D13:D14"/>
    <mergeCell ref="E13:E14"/>
    <mergeCell ref="C13:C14"/>
  </mergeCells>
  <pageMargins left="0.7" right="0.7" top="0.75" bottom="0.75" header="0.3" footer="0.3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дод 3</vt:lpstr>
      <vt:lpstr>дод 4</vt:lpstr>
      <vt:lpstr>'дод 3'!Область_печати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Microsoft</cp:lastModifiedBy>
  <cp:lastPrinted>2022-02-21T10:44:52Z</cp:lastPrinted>
  <dcterms:created xsi:type="dcterms:W3CDTF">2018-01-22T07:37:12Z</dcterms:created>
  <dcterms:modified xsi:type="dcterms:W3CDTF">2022-02-21T10:46:14Z</dcterms:modified>
</cp:coreProperties>
</file>