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 activeTab="1"/>
  </bookViews>
  <sheets>
    <sheet name="дод 3" sheetId="1" r:id="rId1"/>
    <sheet name="дод 4" sheetId="2" r:id="rId2"/>
  </sheets>
  <definedNames>
    <definedName name="_xlnm.Print_Area" localSheetId="0">'дод 3'!$A$2:$F$158</definedName>
  </definedNames>
  <calcPr calcId="125725"/>
</workbook>
</file>

<file path=xl/calcChain.xml><?xml version="1.0" encoding="utf-8"?>
<calcChain xmlns="http://schemas.openxmlformats.org/spreadsheetml/2006/main">
  <c r="F34" i="1"/>
  <c r="E34"/>
  <c r="D34"/>
  <c r="C34"/>
  <c r="E22" i="2"/>
  <c r="D22"/>
  <c r="C22"/>
  <c r="C16"/>
  <c r="D50"/>
  <c r="D49" s="1"/>
  <c r="D48" s="1"/>
  <c r="E43"/>
  <c r="E41"/>
  <c r="E40"/>
  <c r="D42"/>
  <c r="E42" s="1"/>
  <c r="C42"/>
  <c r="D40"/>
  <c r="D39" s="1"/>
  <c r="C40"/>
  <c r="C39" s="1"/>
  <c r="C38" s="1"/>
  <c r="E37"/>
  <c r="E36"/>
  <c r="D36"/>
  <c r="C36"/>
  <c r="D33"/>
  <c r="D28"/>
  <c r="D27" s="1"/>
  <c r="D26" s="1"/>
  <c r="C28"/>
  <c r="C27" s="1"/>
  <c r="C26" s="1"/>
  <c r="E32"/>
  <c r="E31"/>
  <c r="E30"/>
  <c r="E29"/>
  <c r="E25"/>
  <c r="D24"/>
  <c r="D23" s="1"/>
  <c r="C24"/>
  <c r="C23" s="1"/>
  <c r="D18"/>
  <c r="D17" s="1"/>
  <c r="C18"/>
  <c r="C17" s="1"/>
  <c r="C122" i="1"/>
  <c r="D122"/>
  <c r="F151"/>
  <c r="F137"/>
  <c r="F135"/>
  <c r="F134"/>
  <c r="E136"/>
  <c r="E132" s="1"/>
  <c r="D136"/>
  <c r="C136"/>
  <c r="C132" s="1"/>
  <c r="C133" s="1"/>
  <c r="C134"/>
  <c r="D134"/>
  <c r="D132" s="1"/>
  <c r="D133" s="1"/>
  <c r="E134"/>
  <c r="E129"/>
  <c r="D129"/>
  <c r="C129"/>
  <c r="F130"/>
  <c r="F131"/>
  <c r="F89"/>
  <c r="E51" i="2"/>
  <c r="C50"/>
  <c r="C49" s="1"/>
  <c r="C33"/>
  <c r="D54"/>
  <c r="D53" s="1"/>
  <c r="D52" s="1"/>
  <c r="C54"/>
  <c r="E35"/>
  <c r="E21"/>
  <c r="D125" i="1"/>
  <c r="E125"/>
  <c r="C125"/>
  <c r="D150"/>
  <c r="E150"/>
  <c r="F150" s="1"/>
  <c r="C150"/>
  <c r="D110"/>
  <c r="D109" s="1"/>
  <c r="E110"/>
  <c r="E109" s="1"/>
  <c r="C110"/>
  <c r="C109" s="1"/>
  <c r="F142"/>
  <c r="D144"/>
  <c r="D143" s="1"/>
  <c r="D142" s="1"/>
  <c r="E144"/>
  <c r="E143" s="1"/>
  <c r="E142" s="1"/>
  <c r="F144"/>
  <c r="C144"/>
  <c r="C143" s="1"/>
  <c r="C142" s="1"/>
  <c r="E133" l="1"/>
  <c r="F133" s="1"/>
  <c r="F132"/>
  <c r="F136"/>
  <c r="E39" i="2"/>
  <c r="D38"/>
  <c r="E38" s="1"/>
  <c r="D16"/>
  <c r="E23"/>
  <c r="E24"/>
  <c r="C48"/>
  <c r="E48" s="1"/>
  <c r="E49"/>
  <c r="E50"/>
  <c r="F117" i="1"/>
  <c r="D90"/>
  <c r="E90"/>
  <c r="C90"/>
  <c r="E33"/>
  <c r="D33"/>
  <c r="C33"/>
  <c r="F39"/>
  <c r="D28"/>
  <c r="E28"/>
  <c r="C28"/>
  <c r="F31"/>
  <c r="E17" i="2"/>
  <c r="E18"/>
  <c r="E19"/>
  <c r="E34"/>
  <c r="E47"/>
  <c r="E54"/>
  <c r="E56"/>
  <c r="E57"/>
  <c r="C53"/>
  <c r="C52" s="1"/>
  <c r="C46"/>
  <c r="C45" s="1"/>
  <c r="D46"/>
  <c r="E52" l="1"/>
  <c r="E28"/>
  <c r="E46"/>
  <c r="D45"/>
  <c r="E45" s="1"/>
  <c r="E33"/>
  <c r="E27"/>
  <c r="C44"/>
  <c r="C58" s="1"/>
  <c r="E53"/>
  <c r="D114" i="1"/>
  <c r="F120"/>
  <c r="D44"/>
  <c r="E44"/>
  <c r="C44"/>
  <c r="F53"/>
  <c r="D88"/>
  <c r="E88"/>
  <c r="C88"/>
  <c r="C82"/>
  <c r="C75"/>
  <c r="C72"/>
  <c r="C69"/>
  <c r="C56"/>
  <c r="E97"/>
  <c r="D97"/>
  <c r="C97"/>
  <c r="E95"/>
  <c r="D95"/>
  <c r="C95"/>
  <c r="F88" l="1"/>
  <c r="C42"/>
  <c r="C43" s="1"/>
  <c r="E26" i="2"/>
  <c r="C17" i="1"/>
  <c r="F105" l="1"/>
  <c r="E104"/>
  <c r="D104"/>
  <c r="C104"/>
  <c r="F74"/>
  <c r="F73"/>
  <c r="D72"/>
  <c r="E72"/>
  <c r="C27"/>
  <c r="D56"/>
  <c r="D69"/>
  <c r="D75"/>
  <c r="E82"/>
  <c r="D82"/>
  <c r="E99"/>
  <c r="D99"/>
  <c r="C99"/>
  <c r="C16"/>
  <c r="E17"/>
  <c r="D17"/>
  <c r="E148"/>
  <c r="E147" s="1"/>
  <c r="D148"/>
  <c r="D147" s="1"/>
  <c r="C148"/>
  <c r="C147" s="1"/>
  <c r="E140"/>
  <c r="D140"/>
  <c r="C140"/>
  <c r="C138" s="1"/>
  <c r="C139" s="1"/>
  <c r="F104" l="1"/>
  <c r="C15"/>
  <c r="D42"/>
  <c r="D43" s="1"/>
  <c r="F72"/>
  <c r="F118"/>
  <c r="D44" i="2" l="1"/>
  <c r="E44" s="1"/>
  <c r="D146" i="1"/>
  <c r="E146"/>
  <c r="C146"/>
  <c r="F103"/>
  <c r="D106"/>
  <c r="E106"/>
  <c r="C106"/>
  <c r="F107"/>
  <c r="F91"/>
  <c r="F92"/>
  <c r="F62"/>
  <c r="F68"/>
  <c r="F50"/>
  <c r="F41"/>
  <c r="F40"/>
  <c r="F38"/>
  <c r="F37"/>
  <c r="F36"/>
  <c r="F35"/>
  <c r="D27"/>
  <c r="D15" s="1"/>
  <c r="E27"/>
  <c r="E15" s="1"/>
  <c r="F22"/>
  <c r="F146" l="1"/>
  <c r="F106"/>
  <c r="F27"/>
  <c r="F123"/>
  <c r="F124"/>
  <c r="E75"/>
  <c r="E122"/>
  <c r="C127"/>
  <c r="C128" s="1"/>
  <c r="F97"/>
  <c r="F98"/>
  <c r="F66"/>
  <c r="F122" l="1"/>
  <c r="F116" l="1"/>
  <c r="F119"/>
  <c r="F115"/>
  <c r="F108"/>
  <c r="F102"/>
  <c r="F100"/>
  <c r="F96"/>
  <c r="F95"/>
  <c r="F84"/>
  <c r="F85"/>
  <c r="F86"/>
  <c r="F83"/>
  <c r="F77"/>
  <c r="F78"/>
  <c r="F79"/>
  <c r="F80"/>
  <c r="F81"/>
  <c r="F76"/>
  <c r="F71"/>
  <c r="F70"/>
  <c r="F58"/>
  <c r="F59"/>
  <c r="F60"/>
  <c r="F61"/>
  <c r="F63"/>
  <c r="F64"/>
  <c r="F65"/>
  <c r="F57"/>
  <c r="F46"/>
  <c r="F47"/>
  <c r="F48"/>
  <c r="F49"/>
  <c r="F51"/>
  <c r="F52"/>
  <c r="F45"/>
  <c r="F30"/>
  <c r="F32"/>
  <c r="F33"/>
  <c r="F29"/>
  <c r="F19"/>
  <c r="F20"/>
  <c r="F21"/>
  <c r="F23"/>
  <c r="F24"/>
  <c r="F26"/>
  <c r="F18"/>
  <c r="F149"/>
  <c r="F148"/>
  <c r="F147" s="1"/>
  <c r="F141"/>
  <c r="F140"/>
  <c r="D138"/>
  <c r="D139" s="1"/>
  <c r="E138"/>
  <c r="E139" s="1"/>
  <c r="D127"/>
  <c r="D128" s="1"/>
  <c r="E114"/>
  <c r="E112" s="1"/>
  <c r="C114"/>
  <c r="C112" s="1"/>
  <c r="E101"/>
  <c r="E94" s="1"/>
  <c r="D101"/>
  <c r="C101"/>
  <c r="E69"/>
  <c r="F69" s="1"/>
  <c r="E56"/>
  <c r="F56" l="1"/>
  <c r="E42"/>
  <c r="E43" s="1"/>
  <c r="E113"/>
  <c r="C94"/>
  <c r="C93"/>
  <c r="C152" s="1"/>
  <c r="D93"/>
  <c r="D94"/>
  <c r="D112"/>
  <c r="E93"/>
  <c r="F90"/>
  <c r="F101"/>
  <c r="F129"/>
  <c r="F114"/>
  <c r="F99"/>
  <c r="F82"/>
  <c r="F75"/>
  <c r="F44"/>
  <c r="D152" l="1"/>
  <c r="D113"/>
  <c r="F113" s="1"/>
  <c r="C113"/>
  <c r="F112"/>
  <c r="F93"/>
  <c r="F42"/>
  <c r="F43" s="1"/>
  <c r="F94"/>
  <c r="F28"/>
  <c r="E16" l="1"/>
  <c r="D16"/>
  <c r="F17"/>
  <c r="F138"/>
  <c r="F16" l="1"/>
  <c r="F15"/>
  <c r="D55" i="2"/>
  <c r="E16" l="1"/>
  <c r="D58"/>
  <c r="E58" s="1"/>
  <c r="E55"/>
  <c r="E127" i="1"/>
  <c r="E152" l="1"/>
  <c r="F152" s="1"/>
  <c r="E128"/>
  <c r="F128" s="1"/>
  <c r="F127"/>
</calcChain>
</file>

<file path=xl/sharedStrings.xml><?xml version="1.0" encoding="utf-8"?>
<sst xmlns="http://schemas.openxmlformats.org/spreadsheetml/2006/main" count="258" uniqueCount="111">
  <si>
    <t>Код</t>
  </si>
  <si>
    <t>Показник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</si>
  <si>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</si>
  <si>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</si>
  <si>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</si>
  <si>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1000</t>
  </si>
  <si>
    <t>Освіта</t>
  </si>
  <si>
    <t>1010</t>
  </si>
  <si>
    <t>3000</t>
  </si>
  <si>
    <t>Соціальний захист та соціальне забезпечення</t>
  </si>
  <si>
    <t>Організація та проведення громадських робіт</t>
  </si>
  <si>
    <t>4000</t>
  </si>
  <si>
    <t>4060</t>
  </si>
  <si>
    <t>6000</t>
  </si>
  <si>
    <t>Житлово-комунальне господарство</t>
  </si>
  <si>
    <t>8000</t>
  </si>
  <si>
    <t xml:space="preserve"> </t>
  </si>
  <si>
    <t xml:space="preserve">РАЗОМ ПО ЗАГАЛЬНОМУ ФОНДУ </t>
  </si>
  <si>
    <t>Видатки (загальний фонд)</t>
  </si>
  <si>
    <t>Видатки (спеціальний фонд)</t>
  </si>
  <si>
    <t>РАЗОМ ПО СПЕЦІАЛЬНОМУ ФОНДУ</t>
  </si>
  <si>
    <t>0150</t>
  </si>
  <si>
    <t>Надання дошкільної освіти</t>
  </si>
  <si>
    <t>3242</t>
  </si>
  <si>
    <t>Інші заходи у сфері соціального захисту і соціального забезпечення</t>
  </si>
  <si>
    <t>Культура i мистецтво</t>
  </si>
  <si>
    <t>Забезпечення діяльності палаців i будинків культури, клубів, центрів дозвілля та iнших клубних закладів</t>
  </si>
  <si>
    <t>6030</t>
  </si>
  <si>
    <t>Організація благоустрою населених пунктів</t>
  </si>
  <si>
    <t>7000</t>
  </si>
  <si>
    <t>Економічна діяльність</t>
  </si>
  <si>
    <t>Інша діяльність</t>
  </si>
  <si>
    <t>9000</t>
  </si>
  <si>
    <t>Міжбюджетні трансферти</t>
  </si>
  <si>
    <t>9770</t>
  </si>
  <si>
    <t>Інші субвенції з місцевого бюджету</t>
  </si>
  <si>
    <t>8340</t>
  </si>
  <si>
    <t>Природоохоронні заходи за рахунок цільових фондів</t>
  </si>
  <si>
    <t>8110</t>
  </si>
  <si>
    <t>Заходи із запобігання та ліквідації надзвичайних ситуацій та наслідків стихійного лиха</t>
  </si>
  <si>
    <t>Інші програми та заходи у сфері освіти</t>
  </si>
  <si>
    <t>Компенсаційні виплати за пільговий проїзд окремих категорій громадян на залізничному транспорті</t>
  </si>
  <si>
    <t>Внески до статутного капіталу суб’єктів господарювання</t>
  </si>
  <si>
    <t>1070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</si>
  <si>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</si>
  <si>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</si>
  <si>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</si>
  <si>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</si>
  <si>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</si>
  <si>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Пільгове медичне обслуговування осіб, які постраждали внаслідок Чорнобильської катастрофи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</si>
  <si>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</si>
  <si>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1021</t>
  </si>
  <si>
    <t>Надання загальної середньої освіти закладами загальної середньої освіти (за рахунок коштів місцевого бюджету)</t>
  </si>
  <si>
    <t>1031</t>
  </si>
  <si>
    <t xml:space="preserve">Надання загальної середньої освіти закладами загальної середньої освіти </t>
  </si>
  <si>
    <t>(загальний фонд)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</si>
  <si>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</si>
  <si>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</si>
  <si>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</si>
  <si>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тис.грн.</t>
  </si>
  <si>
    <t>(спеціальний фонд)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</si>
  <si>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</si>
  <si>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</si>
  <si>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</si>
  <si>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</si>
  <si>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електроенергії</t>
  </si>
  <si>
    <t>Оплата природного газу</t>
  </si>
  <si>
    <t>Інші поточні видатки</t>
  </si>
  <si>
    <t>Продукти харчування</t>
  </si>
  <si>
    <t>Оплата водопостачання та водовідведення</t>
  </si>
  <si>
    <t>Оплата теплопостачання</t>
  </si>
  <si>
    <t>Інші виплати населенню</t>
  </si>
  <si>
    <t>Поточні трансферти органам державного управління інших рівнів</t>
  </si>
  <si>
    <t>Капітальні трансферти підприємствам (установам, організаціям)</t>
  </si>
  <si>
    <t>Забезпечення діяльності бібліотек</t>
  </si>
  <si>
    <t>ЗВІТ</t>
  </si>
  <si>
    <t>Видатки на відрядження</t>
  </si>
  <si>
    <t>Виконавчий комітет Вишнівської селищної ради</t>
  </si>
  <si>
    <t>02</t>
  </si>
  <si>
    <t>Відділ ОКМС Вишнівської селищної ради</t>
  </si>
  <si>
    <t>06</t>
  </si>
  <si>
    <t>Фінансовий відділ Вишнівської селищної ради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</si>
  <si>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</t>
  </si>
  <si>
    <t>Інші заходи в галузі культури і мистецтва</t>
  </si>
  <si>
    <t>Надання загальної середньої освіти закладами загальної середньої освіти</t>
  </si>
  <si>
    <t>Видатки, пов"язані з наданням підтримки внутрішньо переміщенним та/або евакуйованим особам у зв"язку із введенням воєного стану</t>
  </si>
  <si>
    <t>Оплата інших енергоносіїв та інших комунальних послуг</t>
  </si>
  <si>
    <t>Окремі заходи по реалізації державних (регіональних) прграм, не віднесені до заходів розвитку</t>
  </si>
  <si>
    <t>Оплата інших енергонсіїв та інших комунальних послуг</t>
  </si>
  <si>
    <t>Придбання обладнання і предметів довгострокового користування</t>
  </si>
  <si>
    <t>Відсоток виконання до річного плану</t>
  </si>
  <si>
    <t>% виконання  на вказаний період</t>
  </si>
  <si>
    <t xml:space="preserve">Надання загальної середньої освіти закладами загальної середньої освіти  за рахунок освітньої субвенції </t>
  </si>
  <si>
    <t>Здійснення заходів із землеустрою</t>
  </si>
  <si>
    <t>Дослідження і розробки, окремі заходи розвитку по реалізації державних (регіональних) програм</t>
  </si>
  <si>
    <t>Резервний фонд місцевого бюджету</t>
  </si>
  <si>
    <t>Нерозподілені видатки</t>
  </si>
  <si>
    <t>Субвенція з місцевого бюджету державному бюджету на виконання програм соціально-економічного розвитку регіонів</t>
  </si>
  <si>
    <t>Будівництво освітніх установ та закладів</t>
  </si>
  <si>
    <t>Реконструкція та реставрація інших об'єктів</t>
  </si>
  <si>
    <t>за І півріччя 2023 року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</si>
  <si>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</si>
  <si>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інших об'єктів</t>
  </si>
  <si>
    <t>Виконання заходів щодо облаштування безпечних умов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</si>
  <si>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</si>
  <si>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</si>
  <si>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про виконання бюджету Вишнівської селищної територіальної громади по видатках</t>
  </si>
  <si>
    <t>Секретар селищної ради</t>
  </si>
  <si>
    <t>Світлана ФЕДАН</t>
  </si>
  <si>
    <t xml:space="preserve">Додаток 3
до рішення сесії                                    Вишнівської селищної ради                                 №1044-30/VIII від 29.08.2023 року
</t>
  </si>
  <si>
    <t xml:space="preserve">Додаток 4
до рішення сесії                                                  Вишнівської селищної ради                                                         №1044-30/VIII від 29.08.2023 року 
</t>
  </si>
</sst>
</file>

<file path=xl/styles.xml><?xml version="1.0" encoding="utf-8"?>
<styleSheet xmlns="http://schemas.openxmlformats.org/spreadsheetml/2006/main">
  <numFmts count="4">
    <numFmt numFmtId="164" formatCode="#0.000"/>
    <numFmt numFmtId="165" formatCode="#0.0"/>
    <numFmt numFmtId="166" formatCode="0.0"/>
    <numFmt numFmtId="167" formatCode="0.00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13" fillId="0" borderId="0" xfId="0" applyFont="1" applyAlignment="1">
      <alignment horizontal="center"/>
    </xf>
    <xf numFmtId="2" fontId="0" fillId="0" borderId="0" xfId="0" applyNumberFormat="1"/>
    <xf numFmtId="0" fontId="17" fillId="0" borderId="0" xfId="0" applyFont="1"/>
    <xf numFmtId="0" fontId="0" fillId="2" borderId="0" xfId="0" applyFill="1"/>
    <xf numFmtId="0" fontId="16" fillId="0" borderId="0" xfId="0" applyFont="1"/>
    <xf numFmtId="2" fontId="16" fillId="0" borderId="0" xfId="0" applyNumberFormat="1" applyFont="1"/>
    <xf numFmtId="0" fontId="0" fillId="0" borderId="0" xfId="0"/>
    <xf numFmtId="0" fontId="17" fillId="0" borderId="0" xfId="0" applyFont="1"/>
    <xf numFmtId="0" fontId="15" fillId="3" borderId="2" xfId="1" applyFont="1" applyFill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6" fillId="0" borderId="2" xfId="1" quotePrefix="1" applyFont="1" applyBorder="1" applyAlignment="1">
      <alignment horizontal="left" vertical="center" wrapText="1"/>
    </xf>
    <xf numFmtId="0" fontId="15" fillId="3" borderId="2" xfId="1" quotePrefix="1" applyFont="1" applyFill="1" applyBorder="1" applyAlignment="1">
      <alignment horizontal="left" vertical="center" wrapText="1"/>
    </xf>
    <xf numFmtId="0" fontId="16" fillId="0" borderId="2" xfId="40" quotePrefix="1" applyFont="1" applyBorder="1" applyAlignment="1">
      <alignment vertical="center" wrapText="1"/>
    </xf>
    <xf numFmtId="0" fontId="16" fillId="0" borderId="2" xfId="4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2" xfId="40" quotePrefix="1" applyFont="1" applyBorder="1" applyAlignment="1">
      <alignment horizontal="left" vertical="center" wrapText="1"/>
    </xf>
    <xf numFmtId="164" fontId="16" fillId="4" borderId="2" xfId="1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2" xfId="0" quotePrefix="1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6" fillId="0" borderId="0" xfId="0" applyFont="1" applyAlignment="1"/>
    <xf numFmtId="165" fontId="15" fillId="3" borderId="2" xfId="1" applyNumberFormat="1" applyFont="1" applyFill="1" applyBorder="1" applyAlignment="1">
      <alignment vertical="center" wrapText="1"/>
    </xf>
    <xf numFmtId="165" fontId="16" fillId="0" borderId="2" xfId="39" applyNumberFormat="1" applyFont="1" applyBorder="1" applyAlignment="1">
      <alignment vertical="center" wrapText="1"/>
    </xf>
    <xf numFmtId="165" fontId="16" fillId="2" borderId="2" xfId="1" applyNumberFormat="1" applyFont="1" applyFill="1" applyBorder="1" applyAlignment="1">
      <alignment vertical="center" wrapText="1"/>
    </xf>
    <xf numFmtId="165" fontId="16" fillId="0" borderId="2" xfId="41" applyNumberFormat="1" applyFont="1" applyBorder="1" applyAlignment="1">
      <alignment vertical="center" wrapText="1"/>
    </xf>
    <xf numFmtId="165" fontId="15" fillId="4" borderId="2" xfId="0" applyNumberFormat="1" applyFont="1" applyFill="1" applyBorder="1" applyAlignment="1">
      <alignment vertical="center" wrapText="1"/>
    </xf>
    <xf numFmtId="165" fontId="15" fillId="2" borderId="2" xfId="1" applyNumberFormat="1" applyFont="1" applyFill="1" applyBorder="1" applyAlignment="1">
      <alignment vertical="center" wrapText="1"/>
    </xf>
    <xf numFmtId="165" fontId="16" fillId="0" borderId="2" xfId="40" applyNumberFormat="1" applyFont="1" applyBorder="1" applyAlignment="1">
      <alignment vertical="center" wrapText="1"/>
    </xf>
    <xf numFmtId="0" fontId="18" fillId="0" borderId="0" xfId="0" applyFont="1" applyAlignment="1">
      <alignment horizontal="left"/>
    </xf>
    <xf numFmtId="165" fontId="16" fillId="0" borderId="2" xfId="1" applyNumberFormat="1" applyFont="1" applyBorder="1" applyAlignment="1">
      <alignment vertical="center" wrapText="1"/>
    </xf>
    <xf numFmtId="165" fontId="16" fillId="0" borderId="2" xfId="20" applyNumberFormat="1" applyFont="1" applyBorder="1" applyAlignment="1">
      <alignment vertical="center" wrapText="1"/>
    </xf>
    <xf numFmtId="165" fontId="15" fillId="5" borderId="2" xfId="1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/>
    </xf>
    <xf numFmtId="0" fontId="18" fillId="0" borderId="0" xfId="0" applyFont="1" applyAlignment="1"/>
    <xf numFmtId="0" fontId="15" fillId="0" borderId="2" xfId="1" quotePrefix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165" fontId="15" fillId="0" borderId="2" xfId="1" applyNumberFormat="1" applyFont="1" applyBorder="1" applyAlignment="1">
      <alignment vertical="center" wrapText="1"/>
    </xf>
    <xf numFmtId="165" fontId="15" fillId="0" borderId="2" xfId="39" applyNumberFormat="1" applyFont="1" applyBorder="1" applyAlignment="1">
      <alignment vertical="center" wrapText="1"/>
    </xf>
    <xf numFmtId="0" fontId="15" fillId="0" borderId="2" xfId="1" quotePrefix="1" applyFont="1" applyBorder="1" applyAlignment="1">
      <alignment horizontal="left" vertical="center" wrapText="1"/>
    </xf>
    <xf numFmtId="0" fontId="15" fillId="0" borderId="2" xfId="20" quotePrefix="1" applyFont="1" applyBorder="1" applyAlignment="1">
      <alignment horizontal="left" vertical="center" wrapText="1"/>
    </xf>
    <xf numFmtId="0" fontId="15" fillId="0" borderId="2" xfId="20" applyFont="1" applyBorder="1" applyAlignment="1">
      <alignment vertical="center" wrapText="1"/>
    </xf>
    <xf numFmtId="165" fontId="15" fillId="0" borderId="2" xfId="20" applyNumberFormat="1" applyFont="1" applyBorder="1" applyAlignment="1">
      <alignment vertical="center" wrapText="1"/>
    </xf>
    <xf numFmtId="165" fontId="15" fillId="0" borderId="2" xfId="1" applyNumberFormat="1" applyFont="1" applyFill="1" applyBorder="1" applyAlignment="1">
      <alignment vertical="center" wrapText="1"/>
    </xf>
    <xf numFmtId="165" fontId="15" fillId="0" borderId="2" xfId="41" applyNumberFormat="1" applyFont="1" applyBorder="1" applyAlignment="1">
      <alignment vertical="center" wrapText="1"/>
    </xf>
    <xf numFmtId="166" fontId="15" fillId="3" borderId="2" xfId="1" applyNumberFormat="1" applyFont="1" applyFill="1" applyBorder="1" applyAlignment="1">
      <alignment vertical="center" wrapText="1"/>
    </xf>
    <xf numFmtId="166" fontId="15" fillId="0" borderId="2" xfId="1" applyNumberFormat="1" applyFont="1" applyBorder="1" applyAlignment="1">
      <alignment vertical="center" wrapText="1"/>
    </xf>
    <xf numFmtId="0" fontId="15" fillId="0" borderId="2" xfId="40" quotePrefix="1" applyFont="1" applyBorder="1" applyAlignment="1">
      <alignment vertical="center" wrapText="1"/>
    </xf>
    <xf numFmtId="0" fontId="15" fillId="0" borderId="2" xfId="40" applyFont="1" applyBorder="1" applyAlignment="1">
      <alignment vertical="center" wrapText="1"/>
    </xf>
    <xf numFmtId="0" fontId="15" fillId="0" borderId="2" xfId="40" quotePrefix="1" applyFont="1" applyBorder="1" applyAlignment="1">
      <alignment horizontal="left" vertical="center" wrapText="1"/>
    </xf>
    <xf numFmtId="166" fontId="16" fillId="0" borderId="2" xfId="40" applyNumberFormat="1" applyFont="1" applyBorder="1" applyAlignment="1">
      <alignment vertical="center" wrapText="1"/>
    </xf>
    <xf numFmtId="166" fontId="15" fillId="0" borderId="2" xfId="40" applyNumberFormat="1" applyFont="1" applyBorder="1" applyAlignment="1">
      <alignment vertical="center" wrapText="1"/>
    </xf>
    <xf numFmtId="167" fontId="16" fillId="0" borderId="2" xfId="39" applyNumberFormat="1" applyFont="1" applyBorder="1" applyAlignment="1">
      <alignment vertical="center" wrapText="1"/>
    </xf>
    <xf numFmtId="166" fontId="15" fillId="0" borderId="2" xfId="1" applyNumberFormat="1" applyFont="1" applyFill="1" applyBorder="1" applyAlignment="1">
      <alignment vertical="center" wrapText="1"/>
    </xf>
    <xf numFmtId="166" fontId="16" fillId="0" borderId="2" xfId="1" applyNumberFormat="1" applyFont="1" applyFill="1" applyBorder="1" applyAlignment="1">
      <alignment vertical="center" wrapText="1"/>
    </xf>
    <xf numFmtId="165" fontId="16" fillId="0" borderId="2" xfId="41" applyNumberFormat="1" applyFont="1" applyFill="1" applyBorder="1" applyAlignment="1">
      <alignment vertical="center" wrapText="1"/>
    </xf>
    <xf numFmtId="166" fontId="16" fillId="0" borderId="2" xfId="41" applyNumberFormat="1" applyFont="1" applyFill="1" applyBorder="1" applyAlignment="1">
      <alignment vertical="center" wrapText="1"/>
    </xf>
    <xf numFmtId="166" fontId="16" fillId="0" borderId="2" xfId="40" applyNumberFormat="1" applyFont="1" applyFill="1" applyBorder="1" applyAlignment="1">
      <alignment vertical="center" wrapText="1"/>
    </xf>
    <xf numFmtId="165" fontId="16" fillId="0" borderId="2" xfId="40" applyNumberFormat="1" applyFont="1" applyFill="1" applyBorder="1" applyAlignment="1">
      <alignment vertical="center" wrapText="1"/>
    </xf>
    <xf numFmtId="2" fontId="13" fillId="0" borderId="0" xfId="0" applyNumberFormat="1" applyFont="1"/>
    <xf numFmtId="0" fontId="13" fillId="0" borderId="0" xfId="0" applyFont="1"/>
    <xf numFmtId="0" fontId="15" fillId="0" borderId="1" xfId="1" applyFont="1" applyBorder="1" applyAlignment="1">
      <alignment vertical="center" wrapText="1"/>
    </xf>
    <xf numFmtId="166" fontId="15" fillId="0" borderId="2" xfId="40" applyNumberFormat="1" applyFont="1" applyFill="1" applyBorder="1" applyAlignment="1">
      <alignment vertical="center" wrapText="1"/>
    </xf>
    <xf numFmtId="0" fontId="15" fillId="5" borderId="2" xfId="1" quotePrefix="1" applyFont="1" applyFill="1" applyBorder="1" applyAlignment="1">
      <alignment horizontal="left" vertical="center" wrapText="1"/>
    </xf>
    <xf numFmtId="0" fontId="15" fillId="5" borderId="2" xfId="1" applyFont="1" applyFill="1" applyBorder="1" applyAlignment="1">
      <alignment vertical="center" wrapText="1"/>
    </xf>
    <xf numFmtId="0" fontId="15" fillId="7" borderId="2" xfId="1" applyFont="1" applyFill="1" applyBorder="1" applyAlignment="1">
      <alignment vertical="center" wrapText="1"/>
    </xf>
    <xf numFmtId="165" fontId="15" fillId="7" borderId="2" xfId="1" applyNumberFormat="1" applyFont="1" applyFill="1" applyBorder="1" applyAlignment="1">
      <alignment vertical="center" wrapText="1"/>
    </xf>
    <xf numFmtId="0" fontId="15" fillId="7" borderId="2" xfId="1" quotePrefix="1" applyFont="1" applyFill="1" applyBorder="1" applyAlignment="1">
      <alignment horizontal="left" vertical="center" wrapText="1"/>
    </xf>
    <xf numFmtId="0" fontId="15" fillId="6" borderId="2" xfId="1" applyFont="1" applyFill="1" applyBorder="1" applyAlignment="1">
      <alignment vertical="center" wrapText="1"/>
    </xf>
    <xf numFmtId="165" fontId="15" fillId="6" borderId="2" xfId="1" applyNumberFormat="1" applyFont="1" applyFill="1" applyBorder="1" applyAlignment="1">
      <alignment vertical="center" wrapText="1"/>
    </xf>
    <xf numFmtId="0" fontId="15" fillId="6" borderId="2" xfId="1" quotePrefix="1" applyFont="1" applyFill="1" applyBorder="1" applyAlignment="1">
      <alignment horizontal="left" vertical="center" wrapText="1"/>
    </xf>
    <xf numFmtId="165" fontId="16" fillId="6" borderId="2" xfId="1" applyNumberFormat="1" applyFont="1" applyFill="1" applyBorder="1" applyAlignment="1">
      <alignment vertical="center" wrapText="1"/>
    </xf>
    <xf numFmtId="165" fontId="15" fillId="6" borderId="2" xfId="20" applyNumberFormat="1" applyFont="1" applyFill="1" applyBorder="1" applyAlignment="1">
      <alignment vertical="center" wrapText="1"/>
    </xf>
    <xf numFmtId="165" fontId="15" fillId="6" borderId="2" xfId="0" applyNumberFormat="1" applyFont="1" applyFill="1" applyBorder="1" applyAlignment="1">
      <alignment vertical="center" wrapText="1"/>
    </xf>
    <xf numFmtId="166" fontId="15" fillId="0" borderId="2" xfId="41" applyNumberFormat="1" applyFont="1" applyFill="1" applyBorder="1" applyAlignment="1">
      <alignment vertical="center" wrapText="1"/>
    </xf>
    <xf numFmtId="0" fontId="15" fillId="5" borderId="2" xfId="1" quotePrefix="1" applyFont="1" applyFill="1" applyBorder="1" applyAlignment="1">
      <alignment vertical="center" wrapText="1"/>
    </xf>
    <xf numFmtId="166" fontId="15" fillId="5" borderId="2" xfId="1" applyNumberFormat="1" applyFont="1" applyFill="1" applyBorder="1" applyAlignment="1">
      <alignment vertical="center" wrapText="1"/>
    </xf>
    <xf numFmtId="166" fontId="16" fillId="5" borderId="2" xfId="1" applyNumberFormat="1" applyFont="1" applyFill="1" applyBorder="1" applyAlignment="1">
      <alignment vertical="center" wrapText="1"/>
    </xf>
    <xf numFmtId="166" fontId="16" fillId="5" borderId="2" xfId="41" applyNumberFormat="1" applyFont="1" applyFill="1" applyBorder="1" applyAlignment="1">
      <alignment vertical="center" wrapText="1"/>
    </xf>
    <xf numFmtId="0" fontId="15" fillId="5" borderId="2" xfId="40" quotePrefix="1" applyFont="1" applyFill="1" applyBorder="1" applyAlignment="1">
      <alignment horizontal="left" vertical="center" wrapText="1"/>
    </xf>
    <xf numFmtId="0" fontId="15" fillId="5" borderId="2" xfId="40" applyFont="1" applyFill="1" applyBorder="1" applyAlignment="1">
      <alignment vertical="center" wrapText="1"/>
    </xf>
    <xf numFmtId="166" fontId="15" fillId="5" borderId="2" xfId="40" applyNumberFormat="1" applyFont="1" applyFill="1" applyBorder="1" applyAlignment="1">
      <alignment vertical="center" wrapText="1"/>
    </xf>
    <xf numFmtId="0" fontId="15" fillId="5" borderId="2" xfId="20" quotePrefix="1" applyFont="1" applyFill="1" applyBorder="1" applyAlignment="1">
      <alignment vertical="center" wrapText="1"/>
    </xf>
    <xf numFmtId="0" fontId="15" fillId="5" borderId="2" xfId="20" applyFont="1" applyFill="1" applyBorder="1" applyAlignment="1">
      <alignment vertical="center" wrapText="1"/>
    </xf>
    <xf numFmtId="165" fontId="15" fillId="5" borderId="2" xfId="20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15" fillId="6" borderId="4" xfId="0" quotePrefix="1" applyFon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</cellXfs>
  <cellStyles count="42">
    <cellStyle name="Обычный" xfId="0" builtinId="0"/>
    <cellStyle name="Обычный 10" xfId="19"/>
    <cellStyle name="Обычный 10 2" xfId="38"/>
    <cellStyle name="Обычный 11" xfId="20"/>
    <cellStyle name="Обычный 12" xfId="21"/>
    <cellStyle name="Обычный 13" xfId="39"/>
    <cellStyle name="Обычный 14" xfId="40"/>
    <cellStyle name="Обычный 15" xfId="41"/>
    <cellStyle name="Обычный 2" xfId="1"/>
    <cellStyle name="Обычный 2 2" xfId="6"/>
    <cellStyle name="Обычный 2 2 2" xfId="15"/>
    <cellStyle name="Обычный 2 2 2 2" xfId="34"/>
    <cellStyle name="Обычный 2 2 3" xfId="26"/>
    <cellStyle name="Обычный 2 3" xfId="11"/>
    <cellStyle name="Обычный 2 3 2" xfId="30"/>
    <cellStyle name="Обычный 2 4" xfId="22"/>
    <cellStyle name="Обычный 3" xfId="2"/>
    <cellStyle name="Обычный 3 2" xfId="7"/>
    <cellStyle name="Обычный 3 2 2" xfId="16"/>
    <cellStyle name="Обычный 3 2 2 2" xfId="35"/>
    <cellStyle name="Обычный 3 2 3" xfId="27"/>
    <cellStyle name="Обычный 3 3" xfId="12"/>
    <cellStyle name="Обычный 3 3 2" xfId="31"/>
    <cellStyle name="Обычный 3 4" xfId="23"/>
    <cellStyle name="Обычный 4" xfId="3"/>
    <cellStyle name="Обычный 4 2" xfId="8"/>
    <cellStyle name="Обычный 4 2 2" xfId="17"/>
    <cellStyle name="Обычный 4 2 2 2" xfId="36"/>
    <cellStyle name="Обычный 4 2 3" xfId="28"/>
    <cellStyle name="Обычный 4 3" xfId="13"/>
    <cellStyle name="Обычный 4 3 2" xfId="32"/>
    <cellStyle name="Обычный 4 4" xfId="24"/>
    <cellStyle name="Обычный 5" xfId="4"/>
    <cellStyle name="Обычный 5 2" xfId="14"/>
    <cellStyle name="Обычный 5 2 2" xfId="33"/>
    <cellStyle name="Обычный 5 3" xfId="25"/>
    <cellStyle name="Обычный 6" xfId="5"/>
    <cellStyle name="Обычный 7" xfId="9"/>
    <cellStyle name="Обычный 7 2" xfId="29"/>
    <cellStyle name="Обычный 8" xfId="10"/>
    <cellStyle name="Обычный 9" xfId="18"/>
    <cellStyle name="Обычный 9 2" xfId="37"/>
  </cellStyles>
  <dxfs count="0"/>
  <tableStyles count="0" defaultTableStyle="TableStyleMedium2" defaultPivotStyle="PivotStyleLight16"/>
  <colors>
    <mruColors>
      <color rgb="FF00FFFF"/>
      <color rgb="FF009999"/>
      <color rgb="FF66FF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7"/>
  <sheetViews>
    <sheetView view="pageBreakPreview" zoomScale="93" zoomScaleNormal="60" zoomScaleSheetLayoutView="93" workbookViewId="0">
      <selection activeCell="C47" sqref="C47"/>
    </sheetView>
  </sheetViews>
  <sheetFormatPr defaultRowHeight="15.75"/>
  <cols>
    <col min="1" max="1" width="10.7109375" style="3" customWidth="1"/>
    <col min="2" max="2" width="50.7109375" style="5" customWidth="1"/>
    <col min="3" max="3" width="24.28515625" style="5" customWidth="1"/>
    <col min="4" max="4" width="15.7109375" style="5" customWidth="1"/>
    <col min="5" max="5" width="20.7109375" style="5" customWidth="1"/>
    <col min="6" max="6" width="19.85546875" style="5" customWidth="1"/>
    <col min="7" max="7" width="11.5703125" bestFit="1" customWidth="1"/>
  </cols>
  <sheetData>
    <row r="1" spans="1:8" s="7" customFormat="1">
      <c r="A1" s="8"/>
      <c r="B1" s="5"/>
      <c r="C1" s="5"/>
      <c r="D1" s="5"/>
      <c r="E1" s="5"/>
      <c r="F1" s="5"/>
    </row>
    <row r="2" spans="1:8" ht="15.75" customHeight="1">
      <c r="A2" s="23"/>
      <c r="B2" s="23"/>
      <c r="C2" s="23"/>
      <c r="D2" s="23"/>
      <c r="E2" s="88" t="s">
        <v>109</v>
      </c>
      <c r="F2" s="88"/>
    </row>
    <row r="3" spans="1:8" ht="18.75" customHeight="1">
      <c r="E3" s="88"/>
      <c r="F3" s="88"/>
    </row>
    <row r="4" spans="1:8" s="7" customFormat="1" ht="31.5" customHeight="1">
      <c r="A4" s="8"/>
      <c r="B4" s="5"/>
      <c r="C4" s="5"/>
      <c r="D4" s="5"/>
      <c r="E4" s="88"/>
      <c r="F4" s="88"/>
    </row>
    <row r="5" spans="1:8" s="7" customFormat="1" ht="18.75">
      <c r="A5" s="8"/>
      <c r="B5" s="5"/>
      <c r="C5" s="5"/>
      <c r="D5" s="5"/>
      <c r="E5" s="5"/>
      <c r="F5" s="15"/>
    </row>
    <row r="6" spans="1:8" s="7" customFormat="1" ht="18.75">
      <c r="A6" s="8"/>
      <c r="B6" s="5"/>
      <c r="C6" s="5"/>
      <c r="D6" s="5"/>
      <c r="E6" s="5"/>
      <c r="F6" s="15"/>
    </row>
    <row r="7" spans="1:8" ht="18.75">
      <c r="A7" s="89" t="s">
        <v>75</v>
      </c>
      <c r="B7" s="89"/>
      <c r="C7" s="89"/>
      <c r="D7" s="89"/>
      <c r="E7" s="89"/>
      <c r="F7" s="89"/>
    </row>
    <row r="8" spans="1:8" ht="18.75">
      <c r="A8" s="89" t="s">
        <v>106</v>
      </c>
      <c r="B8" s="89"/>
      <c r="C8" s="89"/>
      <c r="D8" s="89"/>
      <c r="E8" s="89"/>
      <c r="F8" s="89"/>
    </row>
    <row r="9" spans="1:8" s="7" customFormat="1" ht="18.75">
      <c r="A9" s="89" t="s">
        <v>100</v>
      </c>
      <c r="B9" s="89"/>
      <c r="C9" s="89"/>
      <c r="D9" s="89"/>
      <c r="E9" s="89"/>
      <c r="F9" s="89"/>
    </row>
    <row r="10" spans="1:8" ht="18.75">
      <c r="A10" s="92" t="s">
        <v>55</v>
      </c>
      <c r="B10" s="92"/>
      <c r="C10" s="92"/>
      <c r="D10" s="92"/>
      <c r="E10" s="92"/>
      <c r="F10" s="92"/>
    </row>
    <row r="11" spans="1:8" s="7" customFormat="1" ht="18.75">
      <c r="A11" s="35"/>
      <c r="B11" s="35"/>
      <c r="C11" s="35"/>
      <c r="D11" s="35"/>
      <c r="E11" s="35"/>
      <c r="F11" s="35" t="s">
        <v>59</v>
      </c>
    </row>
    <row r="12" spans="1:8" ht="15" customHeight="1">
      <c r="A12" s="93" t="s">
        <v>0</v>
      </c>
      <c r="B12" s="93" t="s">
        <v>1</v>
      </c>
      <c r="C12" s="93" t="s">
        <v>56</v>
      </c>
      <c r="D12" s="93" t="s">
        <v>57</v>
      </c>
      <c r="E12" s="93" t="s">
        <v>58</v>
      </c>
      <c r="F12" s="93" t="s">
        <v>91</v>
      </c>
    </row>
    <row r="13" spans="1:8" s="1" customFormat="1" ht="65.25" customHeight="1">
      <c r="A13" s="93"/>
      <c r="B13" s="93"/>
      <c r="C13" s="93"/>
      <c r="D13" s="93"/>
      <c r="E13" s="93"/>
      <c r="F13" s="93"/>
    </row>
    <row r="14" spans="1:8" s="1" customFormat="1">
      <c r="A14" s="19"/>
      <c r="B14" s="19" t="s">
        <v>18</v>
      </c>
      <c r="C14" s="19"/>
      <c r="D14" s="19"/>
      <c r="E14" s="19"/>
      <c r="F14" s="20"/>
    </row>
    <row r="15" spans="1:8">
      <c r="A15" s="72" t="s">
        <v>2</v>
      </c>
      <c r="B15" s="70" t="s">
        <v>3</v>
      </c>
      <c r="C15" s="71">
        <f>C17+C27+C33</f>
        <v>7449.3049999999994</v>
      </c>
      <c r="D15" s="71">
        <f>D17+D27+D33</f>
        <v>3946.2830000000004</v>
      </c>
      <c r="E15" s="71">
        <f>E17+E27+E33</f>
        <v>3801.8939</v>
      </c>
      <c r="F15" s="71">
        <f>E15/D15*100</f>
        <v>96.341136710164974</v>
      </c>
      <c r="G15" s="2"/>
      <c r="H15" s="2"/>
    </row>
    <row r="16" spans="1:8" s="7" customFormat="1" ht="31.5">
      <c r="A16" s="72" t="s">
        <v>78</v>
      </c>
      <c r="B16" s="70" t="s">
        <v>77</v>
      </c>
      <c r="C16" s="71">
        <f>C17</f>
        <v>6055.4519999999993</v>
      </c>
      <c r="D16" s="71">
        <f>D17</f>
        <v>3226.02</v>
      </c>
      <c r="E16" s="71">
        <f>E17</f>
        <v>3147.8896199999999</v>
      </c>
      <c r="F16" s="71">
        <f>E16/D16*100</f>
        <v>97.578118548552084</v>
      </c>
      <c r="G16" s="2"/>
      <c r="H16" s="2"/>
    </row>
    <row r="17" spans="1:8" ht="82.5" customHeight="1">
      <c r="A17" s="41" t="s">
        <v>21</v>
      </c>
      <c r="B17" s="38" t="s">
        <v>4</v>
      </c>
      <c r="C17" s="39">
        <f>SUM(C18:C26)</f>
        <v>6055.4519999999993</v>
      </c>
      <c r="D17" s="39">
        <f>SUM(D18:D26)</f>
        <v>3226.02</v>
      </c>
      <c r="E17" s="39">
        <f>SUM(E18:E26)</f>
        <v>3147.8896199999999</v>
      </c>
      <c r="F17" s="29">
        <f>E17/D17*100</f>
        <v>97.578118548552084</v>
      </c>
      <c r="G17" s="2"/>
      <c r="H17" s="2"/>
    </row>
    <row r="18" spans="1:8" s="7" customFormat="1">
      <c r="A18" s="11">
        <v>2111</v>
      </c>
      <c r="B18" s="10" t="s">
        <v>61</v>
      </c>
      <c r="C18" s="32">
        <v>4512.1909999999998</v>
      </c>
      <c r="D18" s="25">
        <v>2310</v>
      </c>
      <c r="E18" s="25">
        <v>2295.6281100000001</v>
      </c>
      <c r="F18" s="26">
        <f>E18/D18*100</f>
        <v>99.377840259740267</v>
      </c>
      <c r="G18" s="2"/>
      <c r="H18" s="2"/>
    </row>
    <row r="19" spans="1:8" s="7" customFormat="1">
      <c r="A19" s="11">
        <v>2120</v>
      </c>
      <c r="B19" s="10" t="s">
        <v>62</v>
      </c>
      <c r="C19" s="32">
        <v>992.68200000000002</v>
      </c>
      <c r="D19" s="25">
        <v>508.2</v>
      </c>
      <c r="E19" s="25">
        <v>502.12443000000002</v>
      </c>
      <c r="F19" s="26">
        <f t="shared" ref="F19:F27" si="0">E19/D19*100</f>
        <v>98.804492325855961</v>
      </c>
      <c r="G19" s="2"/>
      <c r="H19" s="2"/>
    </row>
    <row r="20" spans="1:8" s="7" customFormat="1">
      <c r="A20" s="11">
        <v>2210</v>
      </c>
      <c r="B20" s="10" t="s">
        <v>63</v>
      </c>
      <c r="C20" s="32">
        <v>261</v>
      </c>
      <c r="D20" s="25">
        <v>261</v>
      </c>
      <c r="E20" s="25">
        <v>249.18</v>
      </c>
      <c r="F20" s="26">
        <f t="shared" si="0"/>
        <v>95.471264367816104</v>
      </c>
      <c r="G20" s="2"/>
      <c r="H20" s="2"/>
    </row>
    <row r="21" spans="1:8" s="7" customFormat="1">
      <c r="A21" s="11">
        <v>2240</v>
      </c>
      <c r="B21" s="10" t="s">
        <v>64</v>
      </c>
      <c r="C21" s="32">
        <v>57.67</v>
      </c>
      <c r="D21" s="25">
        <v>34.17</v>
      </c>
      <c r="E21" s="25">
        <v>28.0548</v>
      </c>
      <c r="F21" s="26">
        <f t="shared" si="0"/>
        <v>82.10359964881475</v>
      </c>
      <c r="G21" s="2"/>
      <c r="H21" s="2"/>
    </row>
    <row r="22" spans="1:8" s="7" customFormat="1">
      <c r="A22" s="11">
        <v>2250</v>
      </c>
      <c r="B22" s="10" t="s">
        <v>76</v>
      </c>
      <c r="C22" s="32">
        <v>13</v>
      </c>
      <c r="D22" s="25">
        <v>13</v>
      </c>
      <c r="E22" s="25">
        <v>4.5833399999999997</v>
      </c>
      <c r="F22" s="26">
        <f t="shared" si="0"/>
        <v>35.256461538461537</v>
      </c>
      <c r="G22" s="2"/>
      <c r="H22" s="2"/>
    </row>
    <row r="23" spans="1:8" s="7" customFormat="1">
      <c r="A23" s="11">
        <v>2273</v>
      </c>
      <c r="B23" s="10" t="s">
        <v>65</v>
      </c>
      <c r="C23" s="32">
        <v>23.617000000000001</v>
      </c>
      <c r="D23" s="25">
        <v>15.75</v>
      </c>
      <c r="E23" s="25">
        <v>14.36652</v>
      </c>
      <c r="F23" s="26">
        <f t="shared" si="0"/>
        <v>91.215999999999994</v>
      </c>
      <c r="G23" s="2"/>
      <c r="H23" s="2"/>
    </row>
    <row r="24" spans="1:8" s="7" customFormat="1">
      <c r="A24" s="11">
        <v>2274</v>
      </c>
      <c r="B24" s="10" t="s">
        <v>66</v>
      </c>
      <c r="C24" s="32">
        <v>122.892</v>
      </c>
      <c r="D24" s="25">
        <v>80.400000000000006</v>
      </c>
      <c r="E24" s="25">
        <v>51.398249999999997</v>
      </c>
      <c r="F24" s="26">
        <f t="shared" si="0"/>
        <v>63.928171641791032</v>
      </c>
      <c r="G24" s="2"/>
      <c r="H24" s="2"/>
    </row>
    <row r="25" spans="1:8" s="7" customFormat="1" ht="31.5">
      <c r="A25" s="11">
        <v>2275</v>
      </c>
      <c r="B25" s="10" t="s">
        <v>86</v>
      </c>
      <c r="C25" s="32">
        <v>68.900000000000006</v>
      </c>
      <c r="D25" s="25">
        <v>0</v>
      </c>
      <c r="E25" s="25">
        <v>0</v>
      </c>
      <c r="F25" s="26"/>
      <c r="G25" s="2"/>
      <c r="H25" s="2"/>
    </row>
    <row r="26" spans="1:8" s="7" customFormat="1">
      <c r="A26" s="11">
        <v>2800</v>
      </c>
      <c r="B26" s="10" t="s">
        <v>67</v>
      </c>
      <c r="C26" s="32">
        <v>3.5</v>
      </c>
      <c r="D26" s="25">
        <v>3.5</v>
      </c>
      <c r="E26" s="25">
        <v>2.5541700000000001</v>
      </c>
      <c r="F26" s="26">
        <f t="shared" si="0"/>
        <v>72.976285714285723</v>
      </c>
      <c r="G26" s="2"/>
      <c r="H26" s="2"/>
    </row>
    <row r="27" spans="1:8" s="7" customFormat="1">
      <c r="A27" s="72" t="s">
        <v>80</v>
      </c>
      <c r="B27" s="70" t="s">
        <v>79</v>
      </c>
      <c r="C27" s="71">
        <f>C28</f>
        <v>598.66099999999994</v>
      </c>
      <c r="D27" s="71">
        <f t="shared" ref="D27:E27" si="1">D28</f>
        <v>314.75800000000004</v>
      </c>
      <c r="E27" s="71">
        <f t="shared" si="1"/>
        <v>280.29993999999999</v>
      </c>
      <c r="F27" s="71">
        <f t="shared" si="0"/>
        <v>89.052522890601665</v>
      </c>
      <c r="G27" s="2"/>
      <c r="H27" s="2"/>
    </row>
    <row r="28" spans="1:8" s="7" customFormat="1" ht="54.75" customHeight="1">
      <c r="A28" s="41" t="s">
        <v>47</v>
      </c>
      <c r="B28" s="38" t="s">
        <v>48</v>
      </c>
      <c r="C28" s="39">
        <f>C29+C30+C32+C31</f>
        <v>598.66099999999994</v>
      </c>
      <c r="D28" s="39">
        <f t="shared" ref="D28:E28" si="2">D29+D30+D32+D31</f>
        <v>314.75800000000004</v>
      </c>
      <c r="E28" s="39">
        <f t="shared" si="2"/>
        <v>280.29993999999999</v>
      </c>
      <c r="F28" s="29">
        <f>E28/D28*100</f>
        <v>89.052522890601665</v>
      </c>
      <c r="G28" s="2"/>
      <c r="H28" s="2"/>
    </row>
    <row r="29" spans="1:8" s="7" customFormat="1">
      <c r="A29" s="11">
        <v>2111</v>
      </c>
      <c r="B29" s="10" t="s">
        <v>61</v>
      </c>
      <c r="C29" s="32">
        <v>479.14</v>
      </c>
      <c r="D29" s="25">
        <v>247.416</v>
      </c>
      <c r="E29" s="25">
        <v>219.88547</v>
      </c>
      <c r="F29" s="26">
        <f>E29/D29*100</f>
        <v>88.872777023312963</v>
      </c>
      <c r="G29" s="2"/>
      <c r="H29" s="2"/>
    </row>
    <row r="30" spans="1:8" s="7" customFormat="1">
      <c r="A30" s="11">
        <v>2120</v>
      </c>
      <c r="B30" s="10" t="s">
        <v>62</v>
      </c>
      <c r="C30" s="32">
        <v>105.411</v>
      </c>
      <c r="D30" s="25">
        <v>54.432000000000002</v>
      </c>
      <c r="E30" s="25">
        <v>48.374809999999997</v>
      </c>
      <c r="F30" s="26">
        <f t="shared" ref="F30:F34" si="3">E30/D30*100</f>
        <v>88.872005437977649</v>
      </c>
      <c r="G30" s="2"/>
      <c r="H30" s="2"/>
    </row>
    <row r="31" spans="1:8" s="7" customFormat="1">
      <c r="A31" s="11">
        <v>2210</v>
      </c>
      <c r="B31" s="10" t="s">
        <v>63</v>
      </c>
      <c r="C31" s="32">
        <v>8.11</v>
      </c>
      <c r="D31" s="25">
        <v>8.11</v>
      </c>
      <c r="E31" s="25">
        <v>8.11</v>
      </c>
      <c r="F31" s="26">
        <f t="shared" si="3"/>
        <v>100</v>
      </c>
      <c r="G31" s="2"/>
      <c r="H31" s="2"/>
    </row>
    <row r="32" spans="1:8" s="7" customFormat="1">
      <c r="A32" s="11">
        <v>2250</v>
      </c>
      <c r="B32" s="10" t="s">
        <v>76</v>
      </c>
      <c r="C32" s="32">
        <v>6</v>
      </c>
      <c r="D32" s="25">
        <v>4.8</v>
      </c>
      <c r="E32" s="25">
        <v>3.9296600000000002</v>
      </c>
      <c r="F32" s="26">
        <f t="shared" si="3"/>
        <v>81.867916666666673</v>
      </c>
      <c r="G32" s="2"/>
      <c r="H32" s="2"/>
    </row>
    <row r="33" spans="1:8" s="7" customFormat="1">
      <c r="A33" s="72">
        <v>37</v>
      </c>
      <c r="B33" s="70" t="s">
        <v>81</v>
      </c>
      <c r="C33" s="71">
        <f>C35+C36+C37+C38+C40+C41+C39</f>
        <v>795.19200000000001</v>
      </c>
      <c r="D33" s="71">
        <f>D35+D36+D37+D38+D40+D41+D39</f>
        <v>405.50500000000005</v>
      </c>
      <c r="E33" s="71">
        <f>E35+E36+E37+E38+E40+E41+E39</f>
        <v>373.70434</v>
      </c>
      <c r="F33" s="71">
        <f t="shared" si="3"/>
        <v>92.15776377603234</v>
      </c>
      <c r="G33" s="2"/>
      <c r="H33" s="2"/>
    </row>
    <row r="34" spans="1:8" s="7" customFormat="1" ht="47.25">
      <c r="A34" s="41" t="s">
        <v>47</v>
      </c>
      <c r="B34" s="38" t="s">
        <v>48</v>
      </c>
      <c r="C34" s="29">
        <f>C33</f>
        <v>795.19200000000001</v>
      </c>
      <c r="D34" s="29">
        <f>D33</f>
        <v>405.50500000000005</v>
      </c>
      <c r="E34" s="29">
        <f>E33</f>
        <v>373.70434</v>
      </c>
      <c r="F34" s="29">
        <f t="shared" si="3"/>
        <v>92.15776377603234</v>
      </c>
      <c r="G34" s="2"/>
      <c r="H34" s="2"/>
    </row>
    <row r="35" spans="1:8" s="7" customFormat="1">
      <c r="A35" s="11">
        <v>2111</v>
      </c>
      <c r="B35" s="10" t="s">
        <v>61</v>
      </c>
      <c r="C35" s="32">
        <v>619.95500000000004</v>
      </c>
      <c r="D35" s="25">
        <v>310.91300000000001</v>
      </c>
      <c r="E35" s="25">
        <v>286.89814000000001</v>
      </c>
      <c r="F35" s="26">
        <f t="shared" ref="F35:F45" si="4">E35/D35*100</f>
        <v>92.276019336598978</v>
      </c>
      <c r="G35" s="2"/>
      <c r="H35" s="2"/>
    </row>
    <row r="36" spans="1:8" s="7" customFormat="1">
      <c r="A36" s="11">
        <v>2120</v>
      </c>
      <c r="B36" s="10" t="s">
        <v>62</v>
      </c>
      <c r="C36" s="32">
        <v>136.38999999999999</v>
      </c>
      <c r="D36" s="25">
        <v>68.436999999999998</v>
      </c>
      <c r="E36" s="25">
        <v>63.11759</v>
      </c>
      <c r="F36" s="26">
        <f t="shared" si="4"/>
        <v>92.227289331794211</v>
      </c>
      <c r="G36" s="2"/>
      <c r="H36" s="2"/>
    </row>
    <row r="37" spans="1:8" s="7" customFormat="1">
      <c r="A37" s="11">
        <v>2210</v>
      </c>
      <c r="B37" s="10" t="s">
        <v>63</v>
      </c>
      <c r="C37" s="32">
        <v>8.4749999999999996</v>
      </c>
      <c r="D37" s="25">
        <v>4.87</v>
      </c>
      <c r="E37" s="25">
        <v>3.9</v>
      </c>
      <c r="F37" s="26">
        <f t="shared" si="4"/>
        <v>80.082135523613957</v>
      </c>
      <c r="G37" s="2"/>
      <c r="H37" s="2"/>
    </row>
    <row r="38" spans="1:8" s="7" customFormat="1">
      <c r="A38" s="11">
        <v>2240</v>
      </c>
      <c r="B38" s="10" t="s">
        <v>64</v>
      </c>
      <c r="C38" s="32">
        <v>10.641</v>
      </c>
      <c r="D38" s="25">
        <v>9.6199999999999992</v>
      </c>
      <c r="E38" s="25">
        <v>9.4600000000000009</v>
      </c>
      <c r="F38" s="26">
        <f t="shared" si="4"/>
        <v>98.336798336798353</v>
      </c>
      <c r="G38" s="2"/>
      <c r="H38" s="2"/>
    </row>
    <row r="39" spans="1:8" s="7" customFormat="1">
      <c r="A39" s="11">
        <v>2250</v>
      </c>
      <c r="B39" s="10" t="s">
        <v>76</v>
      </c>
      <c r="C39" s="32">
        <v>1.5</v>
      </c>
      <c r="D39" s="25">
        <v>0.6</v>
      </c>
      <c r="E39" s="25">
        <v>0</v>
      </c>
      <c r="F39" s="26">
        <f t="shared" si="4"/>
        <v>0</v>
      </c>
      <c r="G39" s="2"/>
      <c r="H39" s="2"/>
    </row>
    <row r="40" spans="1:8" s="7" customFormat="1">
      <c r="A40" s="11">
        <v>2273</v>
      </c>
      <c r="B40" s="10" t="s">
        <v>65</v>
      </c>
      <c r="C40" s="32">
        <v>8.9600000000000009</v>
      </c>
      <c r="D40" s="25">
        <v>4.5</v>
      </c>
      <c r="E40" s="25">
        <v>4.0180699999999998</v>
      </c>
      <c r="F40" s="26">
        <f t="shared" si="4"/>
        <v>89.290444444444432</v>
      </c>
      <c r="G40" s="2"/>
      <c r="H40" s="2"/>
    </row>
    <row r="41" spans="1:8" s="7" customFormat="1">
      <c r="A41" s="11">
        <v>2274</v>
      </c>
      <c r="B41" s="10" t="s">
        <v>66</v>
      </c>
      <c r="C41" s="32">
        <v>9.2710000000000008</v>
      </c>
      <c r="D41" s="25">
        <v>6.5650000000000004</v>
      </c>
      <c r="E41" s="25">
        <v>6.3105399999999996</v>
      </c>
      <c r="F41" s="26">
        <f t="shared" si="4"/>
        <v>96.123990860624502</v>
      </c>
      <c r="G41" s="2"/>
      <c r="H41" s="2"/>
    </row>
    <row r="42" spans="1:8">
      <c r="A42" s="72" t="s">
        <v>5</v>
      </c>
      <c r="B42" s="70" t="s">
        <v>6</v>
      </c>
      <c r="C42" s="71">
        <f>C44+C56+C69+C75+C82+C88+C90+C72</f>
        <v>26446.740539999995</v>
      </c>
      <c r="D42" s="71">
        <f>D44+D56+D69+D75+D82+D88+D90+D72</f>
        <v>15070.816539999998</v>
      </c>
      <c r="E42" s="71">
        <f>E44+E56+E69+E75+E82+E88+E90+E72</f>
        <v>12272.46385</v>
      </c>
      <c r="F42" s="71">
        <f t="shared" si="4"/>
        <v>81.431976943168351</v>
      </c>
      <c r="G42" s="2"/>
      <c r="H42" s="2"/>
    </row>
    <row r="43" spans="1:8" s="7" customFormat="1">
      <c r="A43" s="72" t="s">
        <v>80</v>
      </c>
      <c r="B43" s="70" t="s">
        <v>79</v>
      </c>
      <c r="C43" s="71">
        <f>C42</f>
        <v>26446.740539999995</v>
      </c>
      <c r="D43" s="71">
        <f t="shared" ref="D43:E43" si="5">D42</f>
        <v>15070.816539999998</v>
      </c>
      <c r="E43" s="71">
        <f t="shared" si="5"/>
        <v>12272.46385</v>
      </c>
      <c r="F43" s="71">
        <f t="shared" ref="F43" si="6">F42</f>
        <v>81.431976943168351</v>
      </c>
      <c r="G43" s="2"/>
      <c r="H43" s="2"/>
    </row>
    <row r="44" spans="1:8">
      <c r="A44" s="41" t="s">
        <v>7</v>
      </c>
      <c r="B44" s="38" t="s">
        <v>22</v>
      </c>
      <c r="C44" s="45">
        <f>SUM(C45:C55)</f>
        <v>4821.2985399999989</v>
      </c>
      <c r="D44" s="45">
        <f t="shared" ref="D44:E44" si="7">SUM(D45:D55)</f>
        <v>2482.2575400000001</v>
      </c>
      <c r="E44" s="45">
        <f t="shared" si="7"/>
        <v>2035.8571300000001</v>
      </c>
      <c r="F44" s="29">
        <f t="shared" si="4"/>
        <v>82.016353951733791</v>
      </c>
      <c r="G44" s="2"/>
      <c r="H44" s="2"/>
    </row>
    <row r="45" spans="1:8" s="7" customFormat="1">
      <c r="A45" s="11">
        <v>2111</v>
      </c>
      <c r="B45" s="10" t="s">
        <v>61</v>
      </c>
      <c r="C45" s="32">
        <v>3117.232</v>
      </c>
      <c r="D45" s="25">
        <v>1532.251</v>
      </c>
      <c r="E45" s="25">
        <v>1479.31125</v>
      </c>
      <c r="F45" s="26">
        <f t="shared" si="4"/>
        <v>96.544968807329866</v>
      </c>
      <c r="G45" s="2"/>
      <c r="H45" s="2"/>
    </row>
    <row r="46" spans="1:8" s="7" customFormat="1">
      <c r="A46" s="11">
        <v>2120</v>
      </c>
      <c r="B46" s="10" t="s">
        <v>62</v>
      </c>
      <c r="C46" s="32">
        <v>794.73199999999997</v>
      </c>
      <c r="D46" s="25">
        <v>397.37</v>
      </c>
      <c r="E46" s="25">
        <v>330.91381000000001</v>
      </c>
      <c r="F46" s="26">
        <f t="shared" ref="F46:F52" si="8">E46/D46*100</f>
        <v>83.275992148375565</v>
      </c>
      <c r="G46" s="2"/>
      <c r="H46" s="2"/>
    </row>
    <row r="47" spans="1:8" s="7" customFormat="1">
      <c r="A47" s="11">
        <v>2210</v>
      </c>
      <c r="B47" s="10" t="s">
        <v>63</v>
      </c>
      <c r="C47" s="32">
        <v>110.143</v>
      </c>
      <c r="D47" s="25">
        <v>110.143</v>
      </c>
      <c r="E47" s="25">
        <v>77.686880000000002</v>
      </c>
      <c r="F47" s="26">
        <f t="shared" si="8"/>
        <v>70.532743796700657</v>
      </c>
      <c r="G47" s="2"/>
      <c r="H47" s="2"/>
    </row>
    <row r="48" spans="1:8" s="7" customFormat="1">
      <c r="A48" s="11">
        <v>2230</v>
      </c>
      <c r="B48" s="10" t="s">
        <v>68</v>
      </c>
      <c r="C48" s="32">
        <v>259.58999999999997</v>
      </c>
      <c r="D48" s="25">
        <v>129.792</v>
      </c>
      <c r="E48" s="25">
        <v>0</v>
      </c>
      <c r="F48" s="26">
        <f t="shared" si="8"/>
        <v>0</v>
      </c>
      <c r="G48" s="2"/>
      <c r="H48" s="2"/>
    </row>
    <row r="49" spans="1:8" s="7" customFormat="1">
      <c r="A49" s="11">
        <v>2240</v>
      </c>
      <c r="B49" s="10" t="s">
        <v>64</v>
      </c>
      <c r="C49" s="32">
        <v>67.36</v>
      </c>
      <c r="D49" s="25">
        <v>43</v>
      </c>
      <c r="E49" s="25">
        <v>4.8540000000000001</v>
      </c>
      <c r="F49" s="26">
        <f t="shared" si="8"/>
        <v>11.288372093023256</v>
      </c>
      <c r="G49" s="2"/>
      <c r="H49" s="2"/>
    </row>
    <row r="50" spans="1:8" s="7" customFormat="1">
      <c r="A50" s="11">
        <v>2250</v>
      </c>
      <c r="B50" s="10" t="s">
        <v>76</v>
      </c>
      <c r="C50" s="32">
        <v>2.7</v>
      </c>
      <c r="D50" s="25">
        <v>1.8</v>
      </c>
      <c r="E50" s="25">
        <v>0</v>
      </c>
      <c r="F50" s="26">
        <f t="shared" si="8"/>
        <v>0</v>
      </c>
      <c r="G50" s="2"/>
      <c r="H50" s="2"/>
    </row>
    <row r="51" spans="1:8" s="7" customFormat="1">
      <c r="A51" s="11">
        <v>2272</v>
      </c>
      <c r="B51" s="10" t="s">
        <v>69</v>
      </c>
      <c r="C51" s="32">
        <v>12.949</v>
      </c>
      <c r="D51" s="25">
        <v>8.0060000000000002</v>
      </c>
      <c r="E51" s="25">
        <v>6.5884999999999998</v>
      </c>
      <c r="F51" s="26">
        <f t="shared" si="8"/>
        <v>82.294529103172621</v>
      </c>
      <c r="G51" s="2"/>
      <c r="H51" s="2"/>
    </row>
    <row r="52" spans="1:8" s="7" customFormat="1">
      <c r="A52" s="11">
        <v>2273</v>
      </c>
      <c r="B52" s="10" t="s">
        <v>65</v>
      </c>
      <c r="C52" s="32">
        <v>176.06654</v>
      </c>
      <c r="D52" s="25">
        <v>90.074539999999999</v>
      </c>
      <c r="E52" s="25">
        <v>54.676850000000002</v>
      </c>
      <c r="F52" s="26">
        <f t="shared" si="8"/>
        <v>60.701780991609844</v>
      </c>
      <c r="G52" s="2"/>
      <c r="H52" s="2"/>
    </row>
    <row r="53" spans="1:8" s="7" customFormat="1">
      <c r="A53" s="11">
        <v>2274</v>
      </c>
      <c r="B53" s="10" t="s">
        <v>66</v>
      </c>
      <c r="C53" s="32">
        <v>243.89099999999999</v>
      </c>
      <c r="D53" s="25">
        <v>169.821</v>
      </c>
      <c r="E53" s="25">
        <v>81.825839999999999</v>
      </c>
      <c r="F53" s="26">
        <f t="shared" ref="F53" si="9">E53/D53*100</f>
        <v>48.183581535852454</v>
      </c>
      <c r="G53" s="2"/>
      <c r="H53" s="2"/>
    </row>
    <row r="54" spans="1:8" s="7" customFormat="1" ht="31.5">
      <c r="A54" s="11">
        <v>2275</v>
      </c>
      <c r="B54" s="10" t="s">
        <v>88</v>
      </c>
      <c r="C54" s="32">
        <v>35.034999999999997</v>
      </c>
      <c r="D54" s="25">
        <v>0</v>
      </c>
      <c r="E54" s="25">
        <v>0</v>
      </c>
      <c r="F54" s="26">
        <v>0</v>
      </c>
      <c r="G54" s="2"/>
      <c r="H54" s="2"/>
    </row>
    <row r="55" spans="1:8" s="7" customFormat="1" ht="47.25">
      <c r="A55" s="11">
        <v>2282</v>
      </c>
      <c r="B55" s="10" t="s">
        <v>87</v>
      </c>
      <c r="C55" s="32">
        <v>1.6</v>
      </c>
      <c r="D55" s="25">
        <v>0</v>
      </c>
      <c r="E55" s="25">
        <v>0</v>
      </c>
      <c r="F55" s="26">
        <v>0</v>
      </c>
      <c r="G55" s="2"/>
      <c r="H55" s="2"/>
    </row>
    <row r="56" spans="1:8" ht="47.25" customHeight="1">
      <c r="A56" s="41" t="s">
        <v>51</v>
      </c>
      <c r="B56" s="38" t="s">
        <v>52</v>
      </c>
      <c r="C56" s="39">
        <f>SUM(C57:C68)</f>
        <v>8493.9539999999997</v>
      </c>
      <c r="D56" s="39">
        <f>SUM(D57:D68)</f>
        <v>4690.7109999999993</v>
      </c>
      <c r="E56" s="39">
        <f>SUM(E57:E68)</f>
        <v>2639.4366599999998</v>
      </c>
      <c r="F56" s="29">
        <f>E56/D56*100</f>
        <v>56.269436765556449</v>
      </c>
      <c r="G56" s="2"/>
      <c r="H56" s="2"/>
    </row>
    <row r="57" spans="1:8" s="7" customFormat="1">
      <c r="A57" s="11">
        <v>2111</v>
      </c>
      <c r="B57" s="10" t="s">
        <v>61</v>
      </c>
      <c r="C57" s="32">
        <v>3692.1550000000002</v>
      </c>
      <c r="D57" s="25">
        <v>1819.3789999999999</v>
      </c>
      <c r="E57" s="25">
        <v>1639.4781700000001</v>
      </c>
      <c r="F57" s="26">
        <f>E57/D57*100</f>
        <v>90.111965126562424</v>
      </c>
      <c r="G57" s="2"/>
      <c r="H57" s="2"/>
    </row>
    <row r="58" spans="1:8" s="7" customFormat="1">
      <c r="A58" s="11">
        <v>2120</v>
      </c>
      <c r="B58" s="10" t="s">
        <v>62</v>
      </c>
      <c r="C58" s="32">
        <v>975.97500000000002</v>
      </c>
      <c r="D58" s="25">
        <v>482.10700000000003</v>
      </c>
      <c r="E58" s="25">
        <v>397.78681</v>
      </c>
      <c r="F58" s="26">
        <f t="shared" ref="F58:F68" si="10">E58/D58*100</f>
        <v>82.510067267224912</v>
      </c>
      <c r="G58" s="2"/>
      <c r="H58" s="2"/>
    </row>
    <row r="59" spans="1:8" s="7" customFormat="1">
      <c r="A59" s="11">
        <v>2210</v>
      </c>
      <c r="B59" s="10" t="s">
        <v>63</v>
      </c>
      <c r="C59" s="32">
        <v>812.44600000000003</v>
      </c>
      <c r="D59" s="25">
        <v>486.44600000000003</v>
      </c>
      <c r="E59" s="25">
        <v>264.34811999999999</v>
      </c>
      <c r="F59" s="26">
        <f t="shared" si="10"/>
        <v>54.342747190849551</v>
      </c>
      <c r="G59" s="2"/>
      <c r="H59" s="2"/>
    </row>
    <row r="60" spans="1:8" s="7" customFormat="1">
      <c r="A60" s="11">
        <v>2230</v>
      </c>
      <c r="B60" s="10" t="s">
        <v>68</v>
      </c>
      <c r="C60" s="32">
        <v>350</v>
      </c>
      <c r="D60" s="25">
        <v>194.44399999999999</v>
      </c>
      <c r="E60" s="25">
        <v>0</v>
      </c>
      <c r="F60" s="26">
        <f t="shared" si="10"/>
        <v>0</v>
      </c>
      <c r="G60" s="2"/>
      <c r="H60" s="2"/>
    </row>
    <row r="61" spans="1:8" s="7" customFormat="1">
      <c r="A61" s="11">
        <v>2240</v>
      </c>
      <c r="B61" s="10" t="s">
        <v>64</v>
      </c>
      <c r="C61" s="32">
        <v>324.30599999999998</v>
      </c>
      <c r="D61" s="25">
        <v>274.226</v>
      </c>
      <c r="E61" s="25">
        <v>103.992</v>
      </c>
      <c r="F61" s="26">
        <f t="shared" si="10"/>
        <v>37.922005936709141</v>
      </c>
      <c r="G61" s="2"/>
      <c r="H61" s="2"/>
    </row>
    <row r="62" spans="1:8" s="7" customFormat="1">
      <c r="A62" s="11">
        <v>2250</v>
      </c>
      <c r="B62" s="10" t="s">
        <v>76</v>
      </c>
      <c r="C62" s="32">
        <v>4.5</v>
      </c>
      <c r="D62" s="25">
        <v>3.6</v>
      </c>
      <c r="E62" s="25">
        <v>0</v>
      </c>
      <c r="F62" s="26">
        <f t="shared" si="10"/>
        <v>0</v>
      </c>
      <c r="G62" s="2"/>
      <c r="H62" s="2"/>
    </row>
    <row r="63" spans="1:8" s="7" customFormat="1">
      <c r="A63" s="11">
        <v>2271</v>
      </c>
      <c r="B63" s="10" t="s">
        <v>70</v>
      </c>
      <c r="C63" s="32">
        <v>1464.6579999999999</v>
      </c>
      <c r="D63" s="25">
        <v>889.25800000000004</v>
      </c>
      <c r="E63" s="25">
        <v>0</v>
      </c>
      <c r="F63" s="26">
        <f t="shared" si="10"/>
        <v>0</v>
      </c>
      <c r="G63" s="2"/>
      <c r="H63" s="2"/>
    </row>
    <row r="64" spans="1:8" s="7" customFormat="1">
      <c r="A64" s="11">
        <v>2272</v>
      </c>
      <c r="B64" s="10" t="s">
        <v>69</v>
      </c>
      <c r="C64" s="32">
        <v>17.097999999999999</v>
      </c>
      <c r="D64" s="25">
        <v>8.7710000000000008</v>
      </c>
      <c r="E64" s="25">
        <v>2.0659999999999998</v>
      </c>
      <c r="F64" s="26">
        <f t="shared" si="10"/>
        <v>23.554896819062819</v>
      </c>
      <c r="G64" s="2"/>
      <c r="H64" s="2"/>
    </row>
    <row r="65" spans="1:8" s="7" customFormat="1">
      <c r="A65" s="11">
        <v>2273</v>
      </c>
      <c r="B65" s="10" t="s">
        <v>65</v>
      </c>
      <c r="C65" s="32">
        <v>285.67</v>
      </c>
      <c r="D65" s="25">
        <v>187.726</v>
      </c>
      <c r="E65" s="25">
        <v>79.489289999999997</v>
      </c>
      <c r="F65" s="26">
        <f t="shared" si="10"/>
        <v>42.343250269009083</v>
      </c>
      <c r="G65" s="2"/>
      <c r="H65" s="2"/>
    </row>
    <row r="66" spans="1:8" s="7" customFormat="1">
      <c r="A66" s="11">
        <v>2274</v>
      </c>
      <c r="B66" s="10" t="s">
        <v>66</v>
      </c>
      <c r="C66" s="32">
        <v>560.04600000000005</v>
      </c>
      <c r="D66" s="25">
        <v>343.25400000000002</v>
      </c>
      <c r="E66" s="25">
        <v>150.84444999999999</v>
      </c>
      <c r="F66" s="26">
        <f t="shared" si="10"/>
        <v>43.945431080191341</v>
      </c>
      <c r="G66" s="2"/>
      <c r="H66" s="2"/>
    </row>
    <row r="67" spans="1:8" s="7" customFormat="1" ht="47.25">
      <c r="A67" s="11">
        <v>2282</v>
      </c>
      <c r="B67" s="10" t="s">
        <v>87</v>
      </c>
      <c r="C67" s="32">
        <v>5.6</v>
      </c>
      <c r="D67" s="25">
        <v>0</v>
      </c>
      <c r="E67" s="25">
        <v>0</v>
      </c>
      <c r="F67" s="26">
        <v>0</v>
      </c>
      <c r="G67" s="2"/>
      <c r="H67" s="2"/>
    </row>
    <row r="68" spans="1:8" s="7" customFormat="1">
      <c r="A68" s="11">
        <v>2800</v>
      </c>
      <c r="B68" s="10" t="s">
        <v>67</v>
      </c>
      <c r="C68" s="32">
        <v>1.5</v>
      </c>
      <c r="D68" s="25">
        <v>1.5</v>
      </c>
      <c r="E68" s="25">
        <v>1.4318200000000001</v>
      </c>
      <c r="F68" s="26">
        <f t="shared" si="10"/>
        <v>95.454666666666682</v>
      </c>
      <c r="G68" s="2"/>
      <c r="H68" s="2"/>
    </row>
    <row r="69" spans="1:8" s="7" customFormat="1" ht="47.25">
      <c r="A69" s="41" t="s">
        <v>53</v>
      </c>
      <c r="B69" s="38" t="s">
        <v>92</v>
      </c>
      <c r="C69" s="39">
        <f>SUM(C70:C71)</f>
        <v>11675.3</v>
      </c>
      <c r="D69" s="39">
        <f>SUM(D70:D71)</f>
        <v>7160.2</v>
      </c>
      <c r="E69" s="39">
        <f>SUM(E70:E71)</f>
        <v>6989.4292500000001</v>
      </c>
      <c r="F69" s="29">
        <f t="shared" ref="F69:F76" si="11">E69/D69*100</f>
        <v>97.615000279321805</v>
      </c>
      <c r="G69" s="2"/>
      <c r="H69" s="2"/>
    </row>
    <row r="70" spans="1:8" s="7" customFormat="1">
      <c r="A70" s="11">
        <v>2111</v>
      </c>
      <c r="B70" s="10" t="s">
        <v>61</v>
      </c>
      <c r="C70" s="32">
        <v>9569.9179999999997</v>
      </c>
      <c r="D70" s="25">
        <v>5869.0169999999998</v>
      </c>
      <c r="E70" s="25">
        <v>5733.3102500000005</v>
      </c>
      <c r="F70" s="26">
        <f t="shared" si="11"/>
        <v>97.68774310928049</v>
      </c>
      <c r="G70" s="2"/>
      <c r="H70" s="2"/>
    </row>
    <row r="71" spans="1:8" s="7" customFormat="1">
      <c r="A71" s="11">
        <v>2120</v>
      </c>
      <c r="B71" s="10" t="s">
        <v>62</v>
      </c>
      <c r="C71" s="32">
        <v>2105.3820000000001</v>
      </c>
      <c r="D71" s="25">
        <v>1291.183</v>
      </c>
      <c r="E71" s="25">
        <v>1256.1189999999999</v>
      </c>
      <c r="F71" s="26">
        <f t="shared" si="11"/>
        <v>97.284350862735948</v>
      </c>
      <c r="G71" s="2"/>
      <c r="H71" s="2"/>
    </row>
    <row r="72" spans="1:8" s="7" customFormat="1" ht="31.5" hidden="1">
      <c r="A72" s="41">
        <v>1061</v>
      </c>
      <c r="B72" s="38" t="s">
        <v>84</v>
      </c>
      <c r="C72" s="39">
        <f>C73+C74</f>
        <v>0</v>
      </c>
      <c r="D72" s="39">
        <f t="shared" ref="D72:E72" si="12">D73+D74</f>
        <v>0</v>
      </c>
      <c r="E72" s="39">
        <f t="shared" si="12"/>
        <v>0</v>
      </c>
      <c r="F72" s="29" t="e">
        <f t="shared" si="11"/>
        <v>#DIV/0!</v>
      </c>
      <c r="G72" s="2"/>
      <c r="H72" s="2"/>
    </row>
    <row r="73" spans="1:8" s="7" customFormat="1" hidden="1">
      <c r="A73" s="11">
        <v>2111</v>
      </c>
      <c r="B73" s="10" t="s">
        <v>61</v>
      </c>
      <c r="C73" s="32">
        <v>0</v>
      </c>
      <c r="D73" s="25">
        <v>0</v>
      </c>
      <c r="E73" s="25">
        <v>0</v>
      </c>
      <c r="F73" s="26" t="e">
        <f t="shared" si="11"/>
        <v>#DIV/0!</v>
      </c>
      <c r="G73" s="2"/>
      <c r="H73" s="2"/>
    </row>
    <row r="74" spans="1:8" s="7" customFormat="1" hidden="1">
      <c r="A74" s="11">
        <v>2120</v>
      </c>
      <c r="B74" s="10" t="s">
        <v>62</v>
      </c>
      <c r="C74" s="32">
        <v>0</v>
      </c>
      <c r="D74" s="25">
        <v>0</v>
      </c>
      <c r="E74" s="25">
        <v>0</v>
      </c>
      <c r="F74" s="26" t="e">
        <f t="shared" si="11"/>
        <v>#DIV/0!</v>
      </c>
      <c r="G74" s="2"/>
      <c r="H74" s="2"/>
    </row>
    <row r="75" spans="1:8" ht="48.75" customHeight="1">
      <c r="A75" s="41" t="s">
        <v>43</v>
      </c>
      <c r="B75" s="38" t="s">
        <v>44</v>
      </c>
      <c r="C75" s="39">
        <f>SUM(C76:C81)</f>
        <v>464.35199999999998</v>
      </c>
      <c r="D75" s="39">
        <f>SUM(D76:D81)</f>
        <v>231.83599999999998</v>
      </c>
      <c r="E75" s="39">
        <f>SUM(E76:E81)</f>
        <v>170.07769999999999</v>
      </c>
      <c r="F75" s="29">
        <f t="shared" si="11"/>
        <v>73.361212236235957</v>
      </c>
      <c r="G75" s="2"/>
      <c r="H75" s="2"/>
    </row>
    <row r="76" spans="1:8" s="7" customFormat="1">
      <c r="A76" s="11">
        <v>2111</v>
      </c>
      <c r="B76" s="10" t="s">
        <v>61</v>
      </c>
      <c r="C76" s="32">
        <v>334.19299999999998</v>
      </c>
      <c r="D76" s="25">
        <v>159.28399999999999</v>
      </c>
      <c r="E76" s="25">
        <v>134.37688</v>
      </c>
      <c r="F76" s="26">
        <f t="shared" si="11"/>
        <v>84.363074759548979</v>
      </c>
      <c r="G76" s="2"/>
      <c r="H76" s="2"/>
    </row>
    <row r="77" spans="1:8" s="7" customFormat="1">
      <c r="A77" s="11">
        <v>2120</v>
      </c>
      <c r="B77" s="10" t="s">
        <v>62</v>
      </c>
      <c r="C77" s="32">
        <v>85.8</v>
      </c>
      <c r="D77" s="25">
        <v>42.9</v>
      </c>
      <c r="E77" s="25">
        <v>32.442959999999999</v>
      </c>
      <c r="F77" s="26">
        <f t="shared" ref="F77:F81" si="13">E77/D77*100</f>
        <v>75.624615384615396</v>
      </c>
      <c r="G77" s="2"/>
      <c r="H77" s="2"/>
    </row>
    <row r="78" spans="1:8" s="7" customFormat="1">
      <c r="A78" s="11">
        <v>2210</v>
      </c>
      <c r="B78" s="10" t="s">
        <v>63</v>
      </c>
      <c r="C78" s="32">
        <v>1</v>
      </c>
      <c r="D78" s="25">
        <v>1</v>
      </c>
      <c r="E78" s="25">
        <v>0</v>
      </c>
      <c r="F78" s="26">
        <f t="shared" si="13"/>
        <v>0</v>
      </c>
      <c r="G78" s="2"/>
      <c r="H78" s="2"/>
    </row>
    <row r="79" spans="1:8" s="7" customFormat="1">
      <c r="A79" s="11">
        <v>2240</v>
      </c>
      <c r="B79" s="10" t="s">
        <v>64</v>
      </c>
      <c r="C79" s="32">
        <v>10.43</v>
      </c>
      <c r="D79" s="25">
        <v>7.67</v>
      </c>
      <c r="E79" s="25">
        <v>1.2036</v>
      </c>
      <c r="F79" s="26">
        <f t="shared" si="13"/>
        <v>15.692307692307692</v>
      </c>
      <c r="G79" s="2"/>
      <c r="H79" s="2"/>
    </row>
    <row r="80" spans="1:8" s="7" customFormat="1">
      <c r="A80" s="11">
        <v>2273</v>
      </c>
      <c r="B80" s="10" t="s">
        <v>65</v>
      </c>
      <c r="C80" s="32">
        <v>5.83</v>
      </c>
      <c r="D80" s="25">
        <v>2.9159999999999999</v>
      </c>
      <c r="E80" s="25">
        <v>2.0542600000000002</v>
      </c>
      <c r="F80" s="26">
        <f t="shared" si="13"/>
        <v>70.447873799725656</v>
      </c>
      <c r="G80" s="2"/>
      <c r="H80" s="2"/>
    </row>
    <row r="81" spans="1:8" s="7" customFormat="1">
      <c r="A81" s="11">
        <v>2274</v>
      </c>
      <c r="B81" s="10" t="s">
        <v>66</v>
      </c>
      <c r="C81" s="32">
        <v>27.099</v>
      </c>
      <c r="D81" s="25">
        <v>18.065999999999999</v>
      </c>
      <c r="E81" s="25">
        <v>0</v>
      </c>
      <c r="F81" s="26">
        <f t="shared" si="13"/>
        <v>0</v>
      </c>
      <c r="G81" s="2"/>
      <c r="H81" s="2"/>
    </row>
    <row r="82" spans="1:8" ht="31.5" customHeight="1">
      <c r="A82" s="41">
        <v>1141</v>
      </c>
      <c r="B82" s="38" t="s">
        <v>45</v>
      </c>
      <c r="C82" s="39">
        <f>SUM(C83:C87)</f>
        <v>966.06500000000005</v>
      </c>
      <c r="D82" s="39">
        <f>SUM(D83:D87)</f>
        <v>493.83199999999999</v>
      </c>
      <c r="E82" s="39">
        <f>SUM(E83:E87)</f>
        <v>427.06898999999999</v>
      </c>
      <c r="F82" s="29">
        <f>E82/D82*100</f>
        <v>86.480622964894934</v>
      </c>
      <c r="G82" s="2"/>
      <c r="H82" s="2"/>
    </row>
    <row r="83" spans="1:8" s="7" customFormat="1">
      <c r="A83" s="11">
        <v>2111</v>
      </c>
      <c r="B83" s="10" t="s">
        <v>61</v>
      </c>
      <c r="C83" s="32">
        <v>757.68700000000001</v>
      </c>
      <c r="D83" s="25">
        <v>379.32499999999999</v>
      </c>
      <c r="E83" s="25">
        <v>328.64260000000002</v>
      </c>
      <c r="F83" s="26">
        <f>E83/D83*100</f>
        <v>86.638792592104409</v>
      </c>
      <c r="G83" s="2"/>
      <c r="H83" s="2"/>
    </row>
    <row r="84" spans="1:8" s="7" customFormat="1">
      <c r="A84" s="11">
        <v>2120</v>
      </c>
      <c r="B84" s="10" t="s">
        <v>62</v>
      </c>
      <c r="C84" s="32">
        <v>174.38300000000001</v>
      </c>
      <c r="D84" s="25">
        <v>85.992000000000004</v>
      </c>
      <c r="E84" s="25">
        <v>72.301389999999998</v>
      </c>
      <c r="F84" s="26">
        <f t="shared" ref="F84:F89" si="14">E84/D84*100</f>
        <v>84.079205042329505</v>
      </c>
      <c r="G84" s="2"/>
      <c r="H84" s="2"/>
    </row>
    <row r="85" spans="1:8" s="7" customFormat="1">
      <c r="A85" s="11">
        <v>2210</v>
      </c>
      <c r="B85" s="10" t="s">
        <v>63</v>
      </c>
      <c r="C85" s="32">
        <v>16.524999999999999</v>
      </c>
      <c r="D85" s="25">
        <v>16.524999999999999</v>
      </c>
      <c r="E85" s="25">
        <v>15.375</v>
      </c>
      <c r="F85" s="26">
        <f t="shared" si="14"/>
        <v>93.040847201210298</v>
      </c>
      <c r="G85" s="2"/>
      <c r="H85" s="2"/>
    </row>
    <row r="86" spans="1:8" s="7" customFormat="1">
      <c r="A86" s="11">
        <v>2240</v>
      </c>
      <c r="B86" s="10" t="s">
        <v>64</v>
      </c>
      <c r="C86" s="32">
        <v>17.47</v>
      </c>
      <c r="D86" s="25">
        <v>11.99</v>
      </c>
      <c r="E86" s="25">
        <v>10.75</v>
      </c>
      <c r="F86" s="26">
        <f t="shared" si="14"/>
        <v>89.658048373644704</v>
      </c>
      <c r="G86" s="2"/>
      <c r="H86" s="2"/>
    </row>
    <row r="87" spans="1:8" s="7" customFormat="1">
      <c r="A87" s="11">
        <v>2250</v>
      </c>
      <c r="B87" s="10" t="s">
        <v>76</v>
      </c>
      <c r="C87" s="32">
        <v>0</v>
      </c>
      <c r="D87" s="25">
        <v>0</v>
      </c>
      <c r="E87" s="25">
        <v>0</v>
      </c>
      <c r="F87" s="26">
        <v>0</v>
      </c>
      <c r="G87" s="2"/>
      <c r="H87" s="2"/>
    </row>
    <row r="88" spans="1:8" s="7" customFormat="1">
      <c r="A88" s="41">
        <v>1142</v>
      </c>
      <c r="B88" s="38" t="s">
        <v>40</v>
      </c>
      <c r="C88" s="39">
        <f>C89</f>
        <v>5.43</v>
      </c>
      <c r="D88" s="39">
        <f t="shared" ref="D88:E88" si="15">D89</f>
        <v>1.81</v>
      </c>
      <c r="E88" s="39">
        <f t="shared" si="15"/>
        <v>1.81</v>
      </c>
      <c r="F88" s="26">
        <f t="shared" si="14"/>
        <v>100</v>
      </c>
      <c r="G88" s="2"/>
      <c r="H88" s="2"/>
    </row>
    <row r="89" spans="1:8" s="7" customFormat="1">
      <c r="A89" s="11">
        <v>2730</v>
      </c>
      <c r="B89" s="10" t="s">
        <v>71</v>
      </c>
      <c r="C89" s="32">
        <v>5.43</v>
      </c>
      <c r="D89" s="25">
        <v>1.81</v>
      </c>
      <c r="E89" s="25">
        <v>1.81</v>
      </c>
      <c r="F89" s="26">
        <f t="shared" si="14"/>
        <v>100</v>
      </c>
      <c r="G89" s="2"/>
      <c r="H89" s="2"/>
    </row>
    <row r="90" spans="1:8" s="7" customFormat="1" ht="72.75" customHeight="1">
      <c r="A90" s="41">
        <v>1200</v>
      </c>
      <c r="B90" s="38" t="s">
        <v>46</v>
      </c>
      <c r="C90" s="39">
        <f>C91+C92</f>
        <v>20.341000000000001</v>
      </c>
      <c r="D90" s="39">
        <f t="shared" ref="D90:E90" si="16">D91+D92</f>
        <v>10.17</v>
      </c>
      <c r="E90" s="39">
        <f t="shared" si="16"/>
        <v>8.7841199999999997</v>
      </c>
      <c r="F90" s="29">
        <f>E90/D90*100</f>
        <v>86.372861356932148</v>
      </c>
      <c r="G90" s="2"/>
      <c r="H90" s="2"/>
    </row>
    <row r="91" spans="1:8" s="7" customFormat="1" ht="25.5" customHeight="1">
      <c r="A91" s="11">
        <v>2111</v>
      </c>
      <c r="B91" s="10" t="s">
        <v>61</v>
      </c>
      <c r="C91" s="32">
        <v>16.669</v>
      </c>
      <c r="D91" s="32">
        <v>8.3339999999999996</v>
      </c>
      <c r="E91" s="32">
        <v>7.2000999999999999</v>
      </c>
      <c r="F91" s="29">
        <f t="shared" ref="F91:F94" si="17">E91/D91*100</f>
        <v>86.394288456923448</v>
      </c>
      <c r="G91" s="2"/>
      <c r="H91" s="2"/>
    </row>
    <row r="92" spans="1:8" s="7" customFormat="1" ht="18" customHeight="1">
      <c r="A92" s="11">
        <v>2120</v>
      </c>
      <c r="B92" s="10" t="s">
        <v>62</v>
      </c>
      <c r="C92" s="32">
        <v>3.6720000000000002</v>
      </c>
      <c r="D92" s="32">
        <v>1.8360000000000001</v>
      </c>
      <c r="E92" s="32">
        <v>1.58402</v>
      </c>
      <c r="F92" s="26">
        <f t="shared" si="17"/>
        <v>86.275599128540307</v>
      </c>
      <c r="G92" s="2"/>
      <c r="H92" s="2"/>
    </row>
    <row r="93" spans="1:8" ht="33" customHeight="1">
      <c r="A93" s="72" t="s">
        <v>8</v>
      </c>
      <c r="B93" s="70" t="s">
        <v>9</v>
      </c>
      <c r="C93" s="71">
        <f>C95+C97+C99+C101+C106+C109+C104</f>
        <v>484.84500000000003</v>
      </c>
      <c r="D93" s="71">
        <f>D95+D97+D99+D101+D106+D109+D104</f>
        <v>301.01800000000003</v>
      </c>
      <c r="E93" s="71">
        <f>E95+E97+E99+E101+E106+E109</f>
        <v>200.24930000000001</v>
      </c>
      <c r="F93" s="71">
        <f t="shared" si="17"/>
        <v>66.52402846341414</v>
      </c>
      <c r="G93" s="2"/>
      <c r="H93" s="2"/>
    </row>
    <row r="94" spans="1:8" s="7" customFormat="1" ht="33" customHeight="1">
      <c r="A94" s="72" t="s">
        <v>78</v>
      </c>
      <c r="B94" s="70" t="s">
        <v>77</v>
      </c>
      <c r="C94" s="71">
        <f>C95+C97+C99+C101+C106</f>
        <v>379.84500000000003</v>
      </c>
      <c r="D94" s="71">
        <f>D95+D97+D99+D101+D106</f>
        <v>248.518</v>
      </c>
      <c r="E94" s="71">
        <f>E95+E97+E99+E101+E106</f>
        <v>200.24930000000001</v>
      </c>
      <c r="F94" s="71">
        <f t="shared" si="17"/>
        <v>80.577382724792571</v>
      </c>
      <c r="G94" s="2"/>
      <c r="H94" s="2"/>
    </row>
    <row r="95" spans="1:8" ht="52.5" customHeight="1">
      <c r="A95" s="41">
        <v>3035</v>
      </c>
      <c r="B95" s="38" t="s">
        <v>41</v>
      </c>
      <c r="C95" s="39">
        <f>C96</f>
        <v>25</v>
      </c>
      <c r="D95" s="40">
        <f>D96</f>
        <v>15</v>
      </c>
      <c r="E95" s="40">
        <f>E96</f>
        <v>10.663500000000001</v>
      </c>
      <c r="F95" s="29">
        <f>E95/D95*100</f>
        <v>71.09</v>
      </c>
      <c r="G95" s="2"/>
      <c r="H95" s="2"/>
    </row>
    <row r="96" spans="1:8" s="7" customFormat="1">
      <c r="A96" s="11">
        <v>2730</v>
      </c>
      <c r="B96" s="10" t="s">
        <v>71</v>
      </c>
      <c r="C96" s="32">
        <v>25</v>
      </c>
      <c r="D96" s="25">
        <v>15</v>
      </c>
      <c r="E96" s="25">
        <v>10.663500000000001</v>
      </c>
      <c r="F96" s="26">
        <f>E96/D96*100</f>
        <v>71.09</v>
      </c>
      <c r="G96" s="2"/>
      <c r="H96" s="2"/>
    </row>
    <row r="97" spans="1:8" s="7" customFormat="1" ht="53.25" customHeight="1">
      <c r="A97" s="41">
        <v>3050</v>
      </c>
      <c r="B97" s="38" t="s">
        <v>49</v>
      </c>
      <c r="C97" s="39">
        <f>C98</f>
        <v>4.8449999999999998</v>
      </c>
      <c r="D97" s="40">
        <f>D98</f>
        <v>2.4180000000000001</v>
      </c>
      <c r="E97" s="40">
        <f>E98</f>
        <v>0.65959999999999996</v>
      </c>
      <c r="F97" s="26">
        <f t="shared" ref="F97:F98" si="18">E97/D97*100</f>
        <v>27.278742762613728</v>
      </c>
      <c r="G97" s="2"/>
      <c r="H97" s="2"/>
    </row>
    <row r="98" spans="1:8" s="7" customFormat="1">
      <c r="A98" s="11">
        <v>2730</v>
      </c>
      <c r="B98" s="10" t="s">
        <v>71</v>
      </c>
      <c r="C98" s="32">
        <v>4.8449999999999998</v>
      </c>
      <c r="D98" s="25">
        <v>2.4180000000000001</v>
      </c>
      <c r="E98" s="25">
        <v>0.65959999999999996</v>
      </c>
      <c r="F98" s="26">
        <f t="shared" si="18"/>
        <v>27.278742762613728</v>
      </c>
      <c r="G98" s="2"/>
      <c r="H98" s="2"/>
    </row>
    <row r="99" spans="1:8" s="7" customFormat="1" ht="105.75" customHeight="1">
      <c r="A99" s="41">
        <v>3160</v>
      </c>
      <c r="B99" s="38" t="s">
        <v>50</v>
      </c>
      <c r="C99" s="39">
        <f>C100</f>
        <v>21</v>
      </c>
      <c r="D99" s="39">
        <f>D100</f>
        <v>17.100000000000001</v>
      </c>
      <c r="E99" s="39">
        <f>E100</f>
        <v>9.9261999999999997</v>
      </c>
      <c r="F99" s="29">
        <f>E99/D99*100</f>
        <v>58.04795321637426</v>
      </c>
      <c r="G99" s="2"/>
      <c r="H99" s="2"/>
    </row>
    <row r="100" spans="1:8" s="7" customFormat="1">
      <c r="A100" s="11">
        <v>2730</v>
      </c>
      <c r="B100" s="10" t="s">
        <v>71</v>
      </c>
      <c r="C100" s="32">
        <v>21</v>
      </c>
      <c r="D100" s="25">
        <v>17.100000000000001</v>
      </c>
      <c r="E100" s="25">
        <v>9.9261999999999997</v>
      </c>
      <c r="F100" s="26">
        <f>E100/D100*100</f>
        <v>58.04795321637426</v>
      </c>
      <c r="G100" s="2"/>
      <c r="H100" s="2"/>
    </row>
    <row r="101" spans="1:8" hidden="1">
      <c r="A101" s="42">
        <v>3210</v>
      </c>
      <c r="B101" s="43" t="s">
        <v>10</v>
      </c>
      <c r="C101" s="44">
        <f>SUM(C102:C103)</f>
        <v>0</v>
      </c>
      <c r="D101" s="44">
        <f>SUM(D102:D103)</f>
        <v>0</v>
      </c>
      <c r="E101" s="44">
        <f>SUM(E102:E103)</f>
        <v>0</v>
      </c>
      <c r="F101" s="29" t="e">
        <f>E101/D101*100</f>
        <v>#DIV/0!</v>
      </c>
      <c r="G101" s="2"/>
      <c r="H101" s="2"/>
    </row>
    <row r="102" spans="1:8" s="7" customFormat="1" hidden="1">
      <c r="A102" s="11">
        <v>2111</v>
      </c>
      <c r="B102" s="10" t="s">
        <v>61</v>
      </c>
      <c r="C102" s="33"/>
      <c r="D102" s="25"/>
      <c r="E102" s="25">
        <v>0</v>
      </c>
      <c r="F102" s="26" t="e">
        <f>E102/D102*100</f>
        <v>#DIV/0!</v>
      </c>
      <c r="G102" s="2"/>
      <c r="H102" s="2"/>
    </row>
    <row r="103" spans="1:8" s="7" customFormat="1" hidden="1">
      <c r="A103" s="11">
        <v>2120</v>
      </c>
      <c r="B103" s="10" t="s">
        <v>62</v>
      </c>
      <c r="C103" s="33"/>
      <c r="D103" s="25"/>
      <c r="E103" s="25">
        <v>0</v>
      </c>
      <c r="F103" s="26" t="e">
        <f t="shared" ref="F103:F106" si="19">E103/D103*100</f>
        <v>#DIV/0!</v>
      </c>
      <c r="G103" s="2"/>
      <c r="H103" s="2"/>
    </row>
    <row r="104" spans="1:8" s="7" customFormat="1" ht="63" hidden="1">
      <c r="A104" s="41">
        <v>3230</v>
      </c>
      <c r="B104" s="38" t="s">
        <v>85</v>
      </c>
      <c r="C104" s="44">
        <f>C105</f>
        <v>0</v>
      </c>
      <c r="D104" s="40">
        <f>D105</f>
        <v>0</v>
      </c>
      <c r="E104" s="40">
        <f>E105</f>
        <v>0</v>
      </c>
      <c r="F104" s="29" t="e">
        <f>E104/D104*100</f>
        <v>#DIV/0!</v>
      </c>
      <c r="G104" s="2"/>
      <c r="H104" s="2"/>
    </row>
    <row r="105" spans="1:8" s="7" customFormat="1" hidden="1">
      <c r="A105" s="11">
        <v>2230</v>
      </c>
      <c r="B105" s="10" t="s">
        <v>68</v>
      </c>
      <c r="C105" s="33"/>
      <c r="D105" s="25"/>
      <c r="E105" s="25">
        <v>0</v>
      </c>
      <c r="F105" s="29" t="e">
        <f>E105/D105*100</f>
        <v>#DIV/0!</v>
      </c>
      <c r="G105" s="2"/>
      <c r="H105" s="2"/>
    </row>
    <row r="106" spans="1:8" ht="31.5">
      <c r="A106" s="41" t="s">
        <v>23</v>
      </c>
      <c r="B106" s="38" t="s">
        <v>24</v>
      </c>
      <c r="C106" s="39">
        <f>C107+C108</f>
        <v>329</v>
      </c>
      <c r="D106" s="39">
        <f t="shared" ref="D106:E106" si="20">D107+D108</f>
        <v>214</v>
      </c>
      <c r="E106" s="39">
        <f t="shared" si="20"/>
        <v>179</v>
      </c>
      <c r="F106" s="26">
        <f t="shared" si="19"/>
        <v>83.644859813084111</v>
      </c>
      <c r="G106" s="2"/>
      <c r="H106" s="2"/>
    </row>
    <row r="107" spans="1:8" s="7" customFormat="1" hidden="1">
      <c r="A107" s="11">
        <v>2240</v>
      </c>
      <c r="B107" s="10" t="s">
        <v>64</v>
      </c>
      <c r="C107" s="32"/>
      <c r="D107" s="32"/>
      <c r="E107" s="32">
        <v>0</v>
      </c>
      <c r="F107" s="29" t="e">
        <f>E107/D107*100</f>
        <v>#DIV/0!</v>
      </c>
      <c r="G107" s="2"/>
      <c r="H107" s="2"/>
    </row>
    <row r="108" spans="1:8" s="7" customFormat="1">
      <c r="A108" s="11">
        <v>2730</v>
      </c>
      <c r="B108" s="10" t="s">
        <v>71</v>
      </c>
      <c r="C108" s="32">
        <v>329</v>
      </c>
      <c r="D108" s="25">
        <v>214</v>
      </c>
      <c r="E108" s="25">
        <v>179</v>
      </c>
      <c r="F108" s="29">
        <f>E108/D108*100</f>
        <v>83.644859813084111</v>
      </c>
      <c r="G108" s="2"/>
      <c r="H108" s="2"/>
    </row>
    <row r="109" spans="1:8" s="7" customFormat="1">
      <c r="A109" s="69" t="s">
        <v>80</v>
      </c>
      <c r="B109" s="67" t="s">
        <v>79</v>
      </c>
      <c r="C109" s="68">
        <f>C110</f>
        <v>105</v>
      </c>
      <c r="D109" s="68">
        <f t="shared" ref="D109:E109" si="21">D110</f>
        <v>52.5</v>
      </c>
      <c r="E109" s="68">
        <f t="shared" si="21"/>
        <v>0</v>
      </c>
      <c r="F109" s="68">
        <v>0</v>
      </c>
      <c r="G109" s="2"/>
      <c r="H109" s="2"/>
    </row>
    <row r="110" spans="1:8" s="7" customFormat="1" ht="78.75">
      <c r="A110" s="41">
        <v>3140</v>
      </c>
      <c r="B110" s="38" t="s">
        <v>82</v>
      </c>
      <c r="C110" s="39">
        <f>C111</f>
        <v>105</v>
      </c>
      <c r="D110" s="39">
        <f t="shared" ref="D110:E110" si="22">D111</f>
        <v>52.5</v>
      </c>
      <c r="E110" s="39">
        <f t="shared" si="22"/>
        <v>0</v>
      </c>
      <c r="F110" s="29">
        <v>0</v>
      </c>
      <c r="G110" s="2"/>
      <c r="H110" s="2"/>
    </row>
    <row r="111" spans="1:8" s="7" customFormat="1">
      <c r="A111" s="11">
        <v>2730</v>
      </c>
      <c r="B111" s="10" t="s">
        <v>71</v>
      </c>
      <c r="C111" s="32">
        <v>105</v>
      </c>
      <c r="D111" s="25">
        <v>52.5</v>
      </c>
      <c r="E111" s="25">
        <v>0</v>
      </c>
      <c r="F111" s="29">
        <v>0</v>
      </c>
      <c r="G111" s="2"/>
      <c r="H111" s="2"/>
    </row>
    <row r="112" spans="1:8">
      <c r="A112" s="72" t="s">
        <v>11</v>
      </c>
      <c r="B112" s="70" t="s">
        <v>25</v>
      </c>
      <c r="C112" s="71">
        <f>C114+C122+C125</f>
        <v>930.25299999999982</v>
      </c>
      <c r="D112" s="71">
        <f>D114+D122+D125</f>
        <v>473.72700000000003</v>
      </c>
      <c r="E112" s="71">
        <f t="shared" ref="E112" si="23">E114+E122+E125</f>
        <v>321.32425000000001</v>
      </c>
      <c r="F112" s="71">
        <f>E112/D112*100</f>
        <v>67.828992225480079</v>
      </c>
      <c r="G112" s="2"/>
      <c r="H112" s="2"/>
    </row>
    <row r="113" spans="1:8" s="7" customFormat="1">
      <c r="A113" s="72" t="s">
        <v>80</v>
      </c>
      <c r="B113" s="70" t="s">
        <v>79</v>
      </c>
      <c r="C113" s="71">
        <f>C112</f>
        <v>930.25299999999982</v>
      </c>
      <c r="D113" s="71">
        <f t="shared" ref="D113:E113" si="24">D112</f>
        <v>473.72700000000003</v>
      </c>
      <c r="E113" s="71">
        <f t="shared" si="24"/>
        <v>321.32425000000001</v>
      </c>
      <c r="F113" s="71">
        <f>E113/D113*100</f>
        <v>67.828992225480079</v>
      </c>
      <c r="G113" s="2"/>
      <c r="H113" s="2"/>
    </row>
    <row r="114" spans="1:8" ht="47.25">
      <c r="A114" s="41" t="s">
        <v>12</v>
      </c>
      <c r="B114" s="38" t="s">
        <v>26</v>
      </c>
      <c r="C114" s="39">
        <f>SUM(C115:C121)</f>
        <v>644.34399999999982</v>
      </c>
      <c r="D114" s="39">
        <f>SUM(D115:D121)</f>
        <v>329.40200000000004</v>
      </c>
      <c r="E114" s="39">
        <f>SUM(E115:E121)</f>
        <v>203.7457</v>
      </c>
      <c r="F114" s="29">
        <f>E114/D114*100</f>
        <v>61.853206720056328</v>
      </c>
      <c r="G114" s="2"/>
      <c r="H114" s="2"/>
    </row>
    <row r="115" spans="1:8" s="7" customFormat="1">
      <c r="A115" s="11">
        <v>2111</v>
      </c>
      <c r="B115" s="10" t="s">
        <v>61</v>
      </c>
      <c r="C115" s="32">
        <v>424.36900000000003</v>
      </c>
      <c r="D115" s="25">
        <v>206.619</v>
      </c>
      <c r="E115" s="25">
        <v>112.15770000000001</v>
      </c>
      <c r="F115" s="29">
        <f>E115/D115*100</f>
        <v>54.282374805801979</v>
      </c>
      <c r="G115" s="2"/>
      <c r="H115" s="2"/>
    </row>
    <row r="116" spans="1:8" s="7" customFormat="1">
      <c r="A116" s="11">
        <v>2120</v>
      </c>
      <c r="B116" s="10" t="s">
        <v>62</v>
      </c>
      <c r="C116" s="32">
        <v>133.15899999999999</v>
      </c>
      <c r="D116" s="25">
        <v>66.581999999999994</v>
      </c>
      <c r="E116" s="25">
        <v>51.06673</v>
      </c>
      <c r="F116" s="29">
        <f t="shared" ref="F116:F119" si="25">E116/D116*100</f>
        <v>76.697500826049094</v>
      </c>
      <c r="G116" s="2"/>
      <c r="H116" s="2"/>
    </row>
    <row r="117" spans="1:8" s="7" customFormat="1">
      <c r="A117" s="11">
        <v>2210</v>
      </c>
      <c r="B117" s="10" t="s">
        <v>63</v>
      </c>
      <c r="C117" s="32">
        <v>1.5</v>
      </c>
      <c r="D117" s="25">
        <v>1.5</v>
      </c>
      <c r="E117" s="25">
        <v>0</v>
      </c>
      <c r="F117" s="29">
        <f t="shared" si="25"/>
        <v>0</v>
      </c>
      <c r="G117" s="2"/>
      <c r="H117" s="2"/>
    </row>
    <row r="118" spans="1:8" s="7" customFormat="1">
      <c r="A118" s="11">
        <v>2240</v>
      </c>
      <c r="B118" s="10" t="s">
        <v>64</v>
      </c>
      <c r="C118" s="32">
        <v>3.68</v>
      </c>
      <c r="D118" s="25">
        <v>1.4019999999999999</v>
      </c>
      <c r="E118" s="54">
        <v>5.04E-2</v>
      </c>
      <c r="F118" s="29">
        <f t="shared" si="25"/>
        <v>3.5948644793152642</v>
      </c>
      <c r="G118" s="2"/>
      <c r="H118" s="2"/>
    </row>
    <row r="119" spans="1:8" s="7" customFormat="1">
      <c r="A119" s="11">
        <v>2273</v>
      </c>
      <c r="B119" s="10" t="s">
        <v>65</v>
      </c>
      <c r="C119" s="32">
        <v>13.992000000000001</v>
      </c>
      <c r="D119" s="25">
        <v>8.1340000000000003</v>
      </c>
      <c r="E119" s="25">
        <v>3.2212700000000001</v>
      </c>
      <c r="F119" s="29">
        <f t="shared" si="25"/>
        <v>39.602532579296778</v>
      </c>
      <c r="G119" s="2"/>
      <c r="H119" s="2"/>
    </row>
    <row r="120" spans="1:8" s="7" customFormat="1">
      <c r="A120" s="11">
        <v>2274</v>
      </c>
      <c r="B120" s="10" t="s">
        <v>66</v>
      </c>
      <c r="C120" s="32">
        <v>66.843999999999994</v>
      </c>
      <c r="D120" s="25">
        <v>45.164999999999999</v>
      </c>
      <c r="E120" s="25">
        <v>37.249600000000001</v>
      </c>
      <c r="F120" s="29">
        <f t="shared" ref="F120" si="26">E120/D120*100</f>
        <v>82.474482453227054</v>
      </c>
      <c r="G120" s="2"/>
      <c r="H120" s="2"/>
    </row>
    <row r="121" spans="1:8" s="7" customFormat="1" ht="47.25">
      <c r="A121" s="11">
        <v>2282</v>
      </c>
      <c r="B121" s="10" t="s">
        <v>87</v>
      </c>
      <c r="C121" s="32">
        <v>0.8</v>
      </c>
      <c r="D121" s="25">
        <v>0</v>
      </c>
      <c r="E121" s="25">
        <v>0</v>
      </c>
      <c r="F121" s="29">
        <v>0</v>
      </c>
      <c r="G121" s="2"/>
      <c r="H121" s="2"/>
    </row>
    <row r="122" spans="1:8" s="7" customFormat="1">
      <c r="A122" s="41">
        <v>4030</v>
      </c>
      <c r="B122" s="38" t="s">
        <v>74</v>
      </c>
      <c r="C122" s="39">
        <f>C123+C124</f>
        <v>270.90899999999999</v>
      </c>
      <c r="D122" s="39">
        <f>D123+D124</f>
        <v>129.32499999999999</v>
      </c>
      <c r="E122" s="39">
        <f t="shared" ref="E122" si="27">E123+E124</f>
        <v>117.57854999999999</v>
      </c>
      <c r="F122" s="29">
        <f>E122/D122*100</f>
        <v>90.91710806108641</v>
      </c>
      <c r="G122" s="2"/>
      <c r="H122" s="2"/>
    </row>
    <row r="123" spans="1:8" s="7" customFormat="1">
      <c r="A123" s="11">
        <v>2111</v>
      </c>
      <c r="B123" s="10" t="s">
        <v>61</v>
      </c>
      <c r="C123" s="32">
        <v>210.976</v>
      </c>
      <c r="D123" s="25">
        <v>99.355999999999995</v>
      </c>
      <c r="E123" s="25">
        <v>88.259569999999997</v>
      </c>
      <c r="F123" s="45">
        <f t="shared" ref="F123:F124" si="28">E123/D123*100</f>
        <v>88.831645798945218</v>
      </c>
      <c r="G123" s="2"/>
      <c r="H123" s="2"/>
    </row>
    <row r="124" spans="1:8" s="7" customFormat="1">
      <c r="A124" s="11">
        <v>2120</v>
      </c>
      <c r="B124" s="10" t="s">
        <v>62</v>
      </c>
      <c r="C124" s="32">
        <v>59.933</v>
      </c>
      <c r="D124" s="25">
        <v>29.969000000000001</v>
      </c>
      <c r="E124" s="25">
        <v>29.31898</v>
      </c>
      <c r="F124" s="45">
        <f t="shared" si="28"/>
        <v>97.831025392906</v>
      </c>
      <c r="G124" s="2"/>
      <c r="H124" s="2"/>
    </row>
    <row r="125" spans="1:8" s="7" customFormat="1">
      <c r="A125" s="41">
        <v>4082</v>
      </c>
      <c r="B125" s="38" t="s">
        <v>83</v>
      </c>
      <c r="C125" s="39">
        <f>C126</f>
        <v>15</v>
      </c>
      <c r="D125" s="39">
        <f t="shared" ref="D125:E125" si="29">D126</f>
        <v>15</v>
      </c>
      <c r="E125" s="39">
        <f t="shared" si="29"/>
        <v>0</v>
      </c>
      <c r="F125" s="45">
        <v>0</v>
      </c>
      <c r="G125" s="2"/>
      <c r="H125" s="2"/>
    </row>
    <row r="126" spans="1:8" s="7" customFormat="1">
      <c r="A126" s="11">
        <v>2210</v>
      </c>
      <c r="B126" s="10" t="s">
        <v>63</v>
      </c>
      <c r="C126" s="32">
        <v>15</v>
      </c>
      <c r="D126" s="25">
        <v>15</v>
      </c>
      <c r="E126" s="25">
        <v>0</v>
      </c>
      <c r="F126" s="45">
        <v>0</v>
      </c>
      <c r="G126" s="2"/>
      <c r="H126" s="2"/>
    </row>
    <row r="127" spans="1:8">
      <c r="A127" s="72" t="s">
        <v>13</v>
      </c>
      <c r="B127" s="70" t="s">
        <v>14</v>
      </c>
      <c r="C127" s="71">
        <f>C129</f>
        <v>166.76999999999998</v>
      </c>
      <c r="D127" s="71">
        <f>D129</f>
        <v>124.80000000000001</v>
      </c>
      <c r="E127" s="71">
        <f t="shared" ref="E127" si="30">E129</f>
        <v>19.82358</v>
      </c>
      <c r="F127" s="71">
        <f>E127/D127*100</f>
        <v>15.884278846153846</v>
      </c>
      <c r="G127" s="2"/>
      <c r="H127" s="2"/>
    </row>
    <row r="128" spans="1:8" s="7" customFormat="1" ht="31.5">
      <c r="A128" s="72" t="s">
        <v>78</v>
      </c>
      <c r="B128" s="70" t="s">
        <v>77</v>
      </c>
      <c r="C128" s="71">
        <f>C127</f>
        <v>166.76999999999998</v>
      </c>
      <c r="D128" s="71">
        <f>D127</f>
        <v>124.80000000000001</v>
      </c>
      <c r="E128" s="71">
        <f>E127</f>
        <v>19.82358</v>
      </c>
      <c r="F128" s="71">
        <f>E128/D128*100</f>
        <v>15.884278846153846</v>
      </c>
      <c r="G128" s="2"/>
      <c r="H128" s="2"/>
    </row>
    <row r="129" spans="1:8">
      <c r="A129" s="37" t="s">
        <v>27</v>
      </c>
      <c r="B129" s="38" t="s">
        <v>28</v>
      </c>
      <c r="C129" s="39">
        <f>SUM(C130:C131)</f>
        <v>166.76999999999998</v>
      </c>
      <c r="D129" s="39">
        <f>SUM(D130:D131)</f>
        <v>124.80000000000001</v>
      </c>
      <c r="E129" s="39">
        <f>SUM(E130:E131)</f>
        <v>19.82358</v>
      </c>
      <c r="F129" s="29">
        <f>E129/D129*100</f>
        <v>15.884278846153846</v>
      </c>
      <c r="G129" s="2"/>
      <c r="H129" s="2"/>
    </row>
    <row r="130" spans="1:8" s="7" customFormat="1">
      <c r="A130" s="11">
        <v>2210</v>
      </c>
      <c r="B130" s="10" t="s">
        <v>63</v>
      </c>
      <c r="C130" s="32">
        <v>77</v>
      </c>
      <c r="D130" s="32">
        <v>60.1</v>
      </c>
      <c r="E130" s="32">
        <v>0</v>
      </c>
      <c r="F130" s="26">
        <f t="shared" ref="F130:F137" si="31">E130/D130*100</f>
        <v>0</v>
      </c>
      <c r="G130" s="2"/>
      <c r="H130" s="2"/>
    </row>
    <row r="131" spans="1:8" s="7" customFormat="1">
      <c r="A131" s="11">
        <v>2240</v>
      </c>
      <c r="B131" s="10" t="s">
        <v>64</v>
      </c>
      <c r="C131" s="32">
        <v>89.77</v>
      </c>
      <c r="D131" s="25">
        <v>64.7</v>
      </c>
      <c r="E131" s="25">
        <v>19.82358</v>
      </c>
      <c r="F131" s="26">
        <f t="shared" si="31"/>
        <v>30.639227202472952</v>
      </c>
      <c r="G131" s="2"/>
      <c r="H131" s="2"/>
    </row>
    <row r="132" spans="1:8" s="7" customFormat="1">
      <c r="A132" s="72">
        <v>7000</v>
      </c>
      <c r="B132" s="70" t="s">
        <v>30</v>
      </c>
      <c r="C132" s="71">
        <f>C134+C136</f>
        <v>2440.3679999999999</v>
      </c>
      <c r="D132" s="71">
        <f>D134+D136</f>
        <v>2375.3679999999999</v>
      </c>
      <c r="E132" s="71">
        <f>E134+E136</f>
        <v>79.323189999999997</v>
      </c>
      <c r="F132" s="73">
        <f t="shared" si="31"/>
        <v>3.3394063572465402</v>
      </c>
      <c r="G132" s="2"/>
      <c r="H132" s="2"/>
    </row>
    <row r="133" spans="1:8" s="7" customFormat="1" ht="31.5">
      <c r="A133" s="72" t="s">
        <v>78</v>
      </c>
      <c r="B133" s="70" t="s">
        <v>77</v>
      </c>
      <c r="C133" s="71">
        <f>C132</f>
        <v>2440.3679999999999</v>
      </c>
      <c r="D133" s="71">
        <f>D132</f>
        <v>2375.3679999999999</v>
      </c>
      <c r="E133" s="71">
        <f>E132</f>
        <v>79.323189999999997</v>
      </c>
      <c r="F133" s="73">
        <f t="shared" si="31"/>
        <v>3.3394063572465402</v>
      </c>
      <c r="G133" s="2"/>
      <c r="H133" s="2"/>
    </row>
    <row r="134" spans="1:8" s="62" customFormat="1">
      <c r="A134" s="41">
        <v>7130</v>
      </c>
      <c r="B134" s="38" t="s">
        <v>93</v>
      </c>
      <c r="C134" s="39">
        <f>C135</f>
        <v>900</v>
      </c>
      <c r="D134" s="39">
        <f t="shared" ref="D134:E134" si="32">D135</f>
        <v>900</v>
      </c>
      <c r="E134" s="39">
        <f t="shared" si="32"/>
        <v>0</v>
      </c>
      <c r="F134" s="26">
        <f t="shared" si="31"/>
        <v>0</v>
      </c>
      <c r="G134" s="61"/>
      <c r="H134" s="61"/>
    </row>
    <row r="135" spans="1:8" s="7" customFormat="1" ht="31.5">
      <c r="A135" s="11">
        <v>2281</v>
      </c>
      <c r="B135" s="10" t="s">
        <v>94</v>
      </c>
      <c r="C135" s="32">
        <v>900</v>
      </c>
      <c r="D135" s="25">
        <v>900</v>
      </c>
      <c r="E135" s="25">
        <v>0</v>
      </c>
      <c r="F135" s="26">
        <f t="shared" si="31"/>
        <v>0</v>
      </c>
      <c r="G135" s="2"/>
      <c r="H135" s="2"/>
    </row>
    <row r="136" spans="1:8" s="7" customFormat="1" ht="47.25">
      <c r="A136" s="41">
        <v>7461</v>
      </c>
      <c r="B136" s="38" t="s">
        <v>101</v>
      </c>
      <c r="C136" s="39">
        <f>C137</f>
        <v>1540.3679999999999</v>
      </c>
      <c r="D136" s="39">
        <f>D137</f>
        <v>1475.3679999999999</v>
      </c>
      <c r="E136" s="39">
        <f>E137</f>
        <v>79.323189999999997</v>
      </c>
      <c r="F136" s="26">
        <f t="shared" si="31"/>
        <v>5.3765019981455477</v>
      </c>
      <c r="G136" s="2"/>
      <c r="H136" s="2"/>
    </row>
    <row r="137" spans="1:8" s="7" customFormat="1">
      <c r="A137" s="11">
        <v>2240</v>
      </c>
      <c r="B137" s="10" t="s">
        <v>64</v>
      </c>
      <c r="C137" s="32">
        <v>1540.3679999999999</v>
      </c>
      <c r="D137" s="25">
        <v>1475.3679999999999</v>
      </c>
      <c r="E137" s="25">
        <v>79.323189999999997</v>
      </c>
      <c r="F137" s="26">
        <f t="shared" si="31"/>
        <v>5.3765019981455477</v>
      </c>
      <c r="G137" s="2"/>
      <c r="H137" s="2"/>
    </row>
    <row r="138" spans="1:8" s="4" customFormat="1">
      <c r="A138" s="72" t="s">
        <v>15</v>
      </c>
      <c r="B138" s="70" t="s">
        <v>31</v>
      </c>
      <c r="C138" s="71">
        <f>C140</f>
        <v>55</v>
      </c>
      <c r="D138" s="71">
        <f>D140</f>
        <v>55</v>
      </c>
      <c r="E138" s="71">
        <f t="shared" ref="E138:F138" si="33">E140</f>
        <v>0</v>
      </c>
      <c r="F138" s="71">
        <f t="shared" si="33"/>
        <v>0</v>
      </c>
      <c r="G138" s="2"/>
      <c r="H138" s="2"/>
    </row>
    <row r="139" spans="1:8" s="4" customFormat="1" ht="31.5">
      <c r="A139" s="72" t="s">
        <v>78</v>
      </c>
      <c r="B139" s="70" t="s">
        <v>77</v>
      </c>
      <c r="C139" s="71">
        <f>C138</f>
        <v>55</v>
      </c>
      <c r="D139" s="71">
        <f>D138</f>
        <v>55</v>
      </c>
      <c r="E139" s="71">
        <f>E138</f>
        <v>0</v>
      </c>
      <c r="F139" s="71">
        <v>0</v>
      </c>
      <c r="G139" s="2"/>
      <c r="H139" s="2"/>
    </row>
    <row r="140" spans="1:8" ht="51.75" customHeight="1">
      <c r="A140" s="42" t="s">
        <v>38</v>
      </c>
      <c r="B140" s="43" t="s">
        <v>39</v>
      </c>
      <c r="C140" s="44">
        <f>C141</f>
        <v>55</v>
      </c>
      <c r="D140" s="46">
        <f>D141</f>
        <v>55</v>
      </c>
      <c r="E140" s="46">
        <f>E141</f>
        <v>0</v>
      </c>
      <c r="F140" s="29">
        <f t="shared" ref="F140:F151" si="34">E140/D140*100</f>
        <v>0</v>
      </c>
      <c r="G140" s="2"/>
      <c r="H140" s="2"/>
    </row>
    <row r="141" spans="1:8" s="7" customFormat="1" ht="18.75" customHeight="1">
      <c r="A141" s="11">
        <v>2210</v>
      </c>
      <c r="B141" s="10" t="s">
        <v>63</v>
      </c>
      <c r="C141" s="33">
        <v>55</v>
      </c>
      <c r="D141" s="27">
        <v>55</v>
      </c>
      <c r="E141" s="27">
        <v>0</v>
      </c>
      <c r="F141" s="26">
        <f t="shared" si="34"/>
        <v>0</v>
      </c>
      <c r="G141" s="2"/>
      <c r="H141" s="2"/>
    </row>
    <row r="142" spans="1:8" s="62" customFormat="1" ht="18.75" customHeight="1">
      <c r="A142" s="72" t="s">
        <v>15</v>
      </c>
      <c r="B142" s="70" t="s">
        <v>31</v>
      </c>
      <c r="C142" s="74">
        <f>C143</f>
        <v>278.07600000000002</v>
      </c>
      <c r="D142" s="74">
        <f t="shared" ref="D142:F142" si="35">D143</f>
        <v>278.07600000000002</v>
      </c>
      <c r="E142" s="74">
        <f t="shared" si="35"/>
        <v>0</v>
      </c>
      <c r="F142" s="74">
        <f t="shared" si="35"/>
        <v>0</v>
      </c>
      <c r="G142" s="61"/>
      <c r="H142" s="61"/>
    </row>
    <row r="143" spans="1:8" s="62" customFormat="1" ht="18.75" customHeight="1">
      <c r="A143" s="72">
        <v>37</v>
      </c>
      <c r="B143" s="70" t="s">
        <v>81</v>
      </c>
      <c r="C143" s="74">
        <f>C144</f>
        <v>278.07600000000002</v>
      </c>
      <c r="D143" s="74">
        <f t="shared" ref="D143:E143" si="36">D144</f>
        <v>278.07600000000002</v>
      </c>
      <c r="E143" s="74">
        <f t="shared" si="36"/>
        <v>0</v>
      </c>
      <c r="F143" s="71">
        <v>0</v>
      </c>
      <c r="G143" s="61"/>
      <c r="H143" s="61"/>
    </row>
    <row r="144" spans="1:8" s="62" customFormat="1" ht="18.75" customHeight="1">
      <c r="A144" s="41">
        <v>8710</v>
      </c>
      <c r="B144" s="38" t="s">
        <v>95</v>
      </c>
      <c r="C144" s="44">
        <f>C145</f>
        <v>278.07600000000002</v>
      </c>
      <c r="D144" s="44">
        <f t="shared" ref="D144:F144" si="37">D145</f>
        <v>278.07600000000002</v>
      </c>
      <c r="E144" s="44">
        <f t="shared" si="37"/>
        <v>0</v>
      </c>
      <c r="F144" s="44">
        <f t="shared" si="37"/>
        <v>0</v>
      </c>
      <c r="G144" s="61"/>
      <c r="H144" s="61"/>
    </row>
    <row r="145" spans="1:8" s="7" customFormat="1" ht="18.75" customHeight="1">
      <c r="A145" s="11">
        <v>9000</v>
      </c>
      <c r="B145" s="10" t="s">
        <v>96</v>
      </c>
      <c r="C145" s="33">
        <v>278.07600000000002</v>
      </c>
      <c r="D145" s="27">
        <v>278.07600000000002</v>
      </c>
      <c r="E145" s="27">
        <v>0</v>
      </c>
      <c r="F145" s="26">
        <v>0</v>
      </c>
      <c r="G145" s="2"/>
      <c r="H145" s="2"/>
    </row>
    <row r="146" spans="1:8">
      <c r="A146" s="72" t="s">
        <v>32</v>
      </c>
      <c r="B146" s="70" t="s">
        <v>33</v>
      </c>
      <c r="C146" s="71">
        <f>C147</f>
        <v>2659.511</v>
      </c>
      <c r="D146" s="71">
        <f t="shared" ref="D146:E146" si="38">D147</f>
        <v>1695.624</v>
      </c>
      <c r="E146" s="71">
        <f t="shared" si="38"/>
        <v>1619.604</v>
      </c>
      <c r="F146" s="73">
        <f t="shared" si="34"/>
        <v>95.516694738927981</v>
      </c>
      <c r="G146" s="2"/>
      <c r="H146" s="2"/>
    </row>
    <row r="147" spans="1:8" ht="31.5">
      <c r="A147" s="72" t="s">
        <v>78</v>
      </c>
      <c r="B147" s="70" t="s">
        <v>77</v>
      </c>
      <c r="C147" s="71">
        <f>C148+C150</f>
        <v>2659.511</v>
      </c>
      <c r="D147" s="71">
        <f>D148+D150</f>
        <v>1695.624</v>
      </c>
      <c r="E147" s="71">
        <f>E148+E150</f>
        <v>1619.604</v>
      </c>
      <c r="F147" s="71">
        <f t="shared" ref="F147" si="39">F148</f>
        <v>98.389476759444022</v>
      </c>
      <c r="G147" s="2"/>
      <c r="H147" s="2"/>
    </row>
    <row r="148" spans="1:8" ht="44.25" customHeight="1">
      <c r="A148" s="41">
        <v>9770</v>
      </c>
      <c r="B148" s="38" t="s">
        <v>35</v>
      </c>
      <c r="C148" s="39">
        <f>C149</f>
        <v>2579.511</v>
      </c>
      <c r="D148" s="46">
        <f>D149</f>
        <v>1615.624</v>
      </c>
      <c r="E148" s="46">
        <f>E149</f>
        <v>1589.604</v>
      </c>
      <c r="F148" s="29">
        <f t="shared" si="34"/>
        <v>98.389476759444022</v>
      </c>
      <c r="G148" s="2"/>
      <c r="H148" s="2"/>
    </row>
    <row r="149" spans="1:8" s="7" customFormat="1" ht="44.25" customHeight="1">
      <c r="A149" s="11">
        <v>2620</v>
      </c>
      <c r="B149" s="10" t="s">
        <v>72</v>
      </c>
      <c r="C149" s="32">
        <v>2579.511</v>
      </c>
      <c r="D149" s="27">
        <v>1615.624</v>
      </c>
      <c r="E149" s="27">
        <v>1589.604</v>
      </c>
      <c r="F149" s="26">
        <f t="shared" si="34"/>
        <v>98.389476759444022</v>
      </c>
      <c r="G149" s="2"/>
      <c r="H149" s="2"/>
    </row>
    <row r="150" spans="1:8" s="7" customFormat="1" ht="54" customHeight="1">
      <c r="A150" s="41">
        <v>9800</v>
      </c>
      <c r="B150" s="63" t="s">
        <v>97</v>
      </c>
      <c r="C150" s="39">
        <f>C151</f>
        <v>80</v>
      </c>
      <c r="D150" s="39">
        <f t="shared" ref="D150:E150" si="40">D151</f>
        <v>80</v>
      </c>
      <c r="E150" s="39">
        <f t="shared" si="40"/>
        <v>30</v>
      </c>
      <c r="F150" s="29">
        <f t="shared" si="34"/>
        <v>37.5</v>
      </c>
      <c r="G150" s="2"/>
      <c r="H150" s="2"/>
    </row>
    <row r="151" spans="1:8" s="7" customFormat="1" ht="44.25" customHeight="1">
      <c r="A151" s="11">
        <v>2620</v>
      </c>
      <c r="B151" s="10" t="s">
        <v>72</v>
      </c>
      <c r="C151" s="32">
        <v>80</v>
      </c>
      <c r="D151" s="27">
        <v>80</v>
      </c>
      <c r="E151" s="27">
        <v>30</v>
      </c>
      <c r="F151" s="26">
        <f t="shared" si="34"/>
        <v>37.5</v>
      </c>
      <c r="G151" s="2"/>
      <c r="H151" s="2"/>
    </row>
    <row r="152" spans="1:8" ht="15.75" customHeight="1">
      <c r="A152" s="90" t="s">
        <v>17</v>
      </c>
      <c r="B152" s="91"/>
      <c r="C152" s="75">
        <f>C15+C42+C93+C112+C127+C132+C138+C142+C146</f>
        <v>40910.868539999989</v>
      </c>
      <c r="D152" s="75">
        <f>D146+D138+D127+D112+D93+D42+D15+D133+D143</f>
        <v>24320.712539999997</v>
      </c>
      <c r="E152" s="75">
        <f>E146+E138+E127+E112+E93+E42+E15+E133+E143</f>
        <v>18314.682069999999</v>
      </c>
      <c r="F152" s="71">
        <f>E152/D152*100</f>
        <v>75.304874558580678</v>
      </c>
      <c r="G152" s="2"/>
      <c r="H152" s="2"/>
    </row>
    <row r="153" spans="1:8" s="7" customFormat="1">
      <c r="A153" s="8"/>
      <c r="B153" s="5"/>
      <c r="C153" s="5"/>
      <c r="D153" s="5"/>
      <c r="E153" s="5"/>
      <c r="F153" s="5"/>
    </row>
    <row r="154" spans="1:8" s="7" customFormat="1">
      <c r="A154" s="8"/>
      <c r="B154" s="5"/>
      <c r="C154" s="5"/>
      <c r="D154" s="5"/>
      <c r="E154" s="5"/>
      <c r="F154" s="5"/>
    </row>
    <row r="155" spans="1:8" s="7" customFormat="1">
      <c r="A155" s="8"/>
      <c r="B155" s="5"/>
      <c r="C155" s="5"/>
      <c r="D155" s="5"/>
      <c r="E155" s="5"/>
      <c r="F155" s="5"/>
    </row>
    <row r="156" spans="1:8" ht="18.75">
      <c r="A156" s="87" t="s">
        <v>107</v>
      </c>
      <c r="B156" s="87"/>
      <c r="C156" s="31"/>
      <c r="D156" s="7"/>
      <c r="E156" s="16" t="s">
        <v>108</v>
      </c>
    </row>
    <row r="157" spans="1:8" ht="18.75">
      <c r="A157" s="87"/>
      <c r="B157" s="87"/>
      <c r="D157" s="6"/>
      <c r="E157" s="6"/>
    </row>
  </sheetData>
  <mergeCells count="14">
    <mergeCell ref="A157:B157"/>
    <mergeCell ref="E2:F4"/>
    <mergeCell ref="A9:F9"/>
    <mergeCell ref="A152:B152"/>
    <mergeCell ref="A156:B156"/>
    <mergeCell ref="A7:F7"/>
    <mergeCell ref="A8:F8"/>
    <mergeCell ref="A10:F10"/>
    <mergeCell ref="E12:E13"/>
    <mergeCell ref="A12:A13"/>
    <mergeCell ref="F12:F13"/>
    <mergeCell ref="B12:B13"/>
    <mergeCell ref="D12:D13"/>
    <mergeCell ref="C12:C13"/>
  </mergeCells>
  <pageMargins left="0.31496062992125984" right="0.31496062992125984" top="0.19685039370078741" bottom="0.19685039370078741" header="0" footer="0"/>
  <pageSetup paperSize="9" scale="48" fitToWidth="2" fitToHeight="2" orientation="portrait" horizontalDpi="300" verticalDpi="300" r:id="rId1"/>
  <rowBreaks count="2" manualBreakCount="2">
    <brk id="81" max="5" man="1"/>
    <brk id="13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G63"/>
  <sheetViews>
    <sheetView tabSelected="1" zoomScale="91" zoomScaleNormal="91" workbookViewId="0">
      <selection activeCell="H5" sqref="H5"/>
    </sheetView>
  </sheetViews>
  <sheetFormatPr defaultColWidth="9.140625" defaultRowHeight="15.75"/>
  <cols>
    <col min="1" max="1" width="9.7109375" style="8" customWidth="1"/>
    <col min="2" max="2" width="50.7109375" style="5" customWidth="1"/>
    <col min="3" max="3" width="23.28515625" style="5" customWidth="1"/>
    <col min="4" max="4" width="15.7109375" style="5" customWidth="1"/>
    <col min="5" max="5" width="21.28515625" style="5" customWidth="1"/>
    <col min="6" max="6" width="11.5703125" style="7" bestFit="1" customWidth="1"/>
    <col min="7" max="16384" width="9.140625" style="7"/>
  </cols>
  <sheetData>
    <row r="3" spans="1:7" ht="15.75" customHeight="1">
      <c r="A3" s="23"/>
      <c r="B3" s="23"/>
      <c r="C3" s="23"/>
      <c r="D3" s="88" t="s">
        <v>110</v>
      </c>
      <c r="E3" s="88"/>
    </row>
    <row r="4" spans="1:7" ht="18.75" customHeight="1">
      <c r="D4" s="88"/>
      <c r="E4" s="88"/>
    </row>
    <row r="5" spans="1:7" ht="27.75" customHeight="1">
      <c r="D5" s="88"/>
      <c r="E5" s="88"/>
    </row>
    <row r="6" spans="1:7" ht="18.75">
      <c r="E6" s="15"/>
    </row>
    <row r="7" spans="1:7" ht="18.75">
      <c r="E7" s="15"/>
    </row>
    <row r="8" spans="1:7" ht="18.75">
      <c r="A8" s="89" t="s">
        <v>75</v>
      </c>
      <c r="B8" s="89"/>
      <c r="C8" s="89"/>
      <c r="D8" s="89"/>
      <c r="E8" s="89"/>
    </row>
    <row r="9" spans="1:7" ht="18.75">
      <c r="A9" s="89" t="s">
        <v>106</v>
      </c>
      <c r="B9" s="89"/>
      <c r="C9" s="89"/>
      <c r="D9" s="89"/>
      <c r="E9" s="89"/>
    </row>
    <row r="10" spans="1:7" ht="18.75">
      <c r="A10" s="89" t="s">
        <v>100</v>
      </c>
      <c r="B10" s="89"/>
      <c r="C10" s="89"/>
      <c r="D10" s="89"/>
      <c r="E10" s="89"/>
    </row>
    <row r="11" spans="1:7" ht="18.75">
      <c r="A11" s="92" t="s">
        <v>60</v>
      </c>
      <c r="B11" s="92"/>
      <c r="C11" s="92"/>
      <c r="D11" s="92"/>
      <c r="E11" s="92"/>
    </row>
    <row r="12" spans="1:7" ht="18.75">
      <c r="A12" s="35"/>
      <c r="B12" s="35"/>
      <c r="C12" s="35"/>
      <c r="D12" s="35"/>
      <c r="E12" s="35" t="s">
        <v>59</v>
      </c>
    </row>
    <row r="13" spans="1:7" ht="15" customHeight="1">
      <c r="A13" s="93" t="s">
        <v>0</v>
      </c>
      <c r="B13" s="93" t="s">
        <v>1</v>
      </c>
      <c r="C13" s="93" t="s">
        <v>56</v>
      </c>
      <c r="D13" s="93" t="s">
        <v>58</v>
      </c>
      <c r="E13" s="93" t="s">
        <v>90</v>
      </c>
    </row>
    <row r="14" spans="1:7" s="1" customFormat="1" ht="65.25" customHeight="1">
      <c r="A14" s="93"/>
      <c r="B14" s="93"/>
      <c r="C14" s="93"/>
      <c r="D14" s="93"/>
      <c r="E14" s="93"/>
    </row>
    <row r="15" spans="1:7">
      <c r="A15" s="19"/>
      <c r="B15" s="19" t="s">
        <v>19</v>
      </c>
      <c r="C15" s="19"/>
      <c r="D15" s="19"/>
      <c r="E15" s="18"/>
      <c r="F15" s="2"/>
      <c r="G15" s="2"/>
    </row>
    <row r="16" spans="1:7">
      <c r="A16" s="77" t="s">
        <v>2</v>
      </c>
      <c r="B16" s="66" t="s">
        <v>3</v>
      </c>
      <c r="C16" s="34">
        <f>C18+C24</f>
        <v>252.23905000000002</v>
      </c>
      <c r="D16" s="34">
        <f>D18+D24</f>
        <v>224.56405000000001</v>
      </c>
      <c r="E16" s="34">
        <f>D16/C16*100</f>
        <v>89.028265052536469</v>
      </c>
      <c r="F16" s="2"/>
      <c r="G16" s="2"/>
    </row>
    <row r="17" spans="1:7" ht="31.5">
      <c r="A17" s="77" t="s">
        <v>78</v>
      </c>
      <c r="B17" s="66" t="s">
        <v>77</v>
      </c>
      <c r="C17" s="34">
        <f>C18</f>
        <v>232.23905000000002</v>
      </c>
      <c r="D17" s="34">
        <f>D18</f>
        <v>204.56405000000001</v>
      </c>
      <c r="E17" s="34">
        <f t="shared" ref="E17:E57" si="0">D17/C17*100</f>
        <v>88.083399411080947</v>
      </c>
      <c r="F17" s="2"/>
      <c r="G17" s="2"/>
    </row>
    <row r="18" spans="1:7" ht="80.25" customHeight="1">
      <c r="A18" s="37" t="s">
        <v>21</v>
      </c>
      <c r="B18" s="38" t="s">
        <v>4</v>
      </c>
      <c r="C18" s="55">
        <f>C19+C20+C21</f>
        <v>232.23905000000002</v>
      </c>
      <c r="D18" s="55">
        <f>D19+D20+D21</f>
        <v>204.56405000000001</v>
      </c>
      <c r="E18" s="24">
        <f t="shared" si="0"/>
        <v>88.083399411080947</v>
      </c>
      <c r="F18" s="2"/>
      <c r="G18" s="2"/>
    </row>
    <row r="19" spans="1:7">
      <c r="A19" s="11">
        <v>2210</v>
      </c>
      <c r="B19" s="10" t="s">
        <v>63</v>
      </c>
      <c r="C19" s="56">
        <v>119.98905000000001</v>
      </c>
      <c r="D19" s="56">
        <v>107.31404999999999</v>
      </c>
      <c r="E19" s="24">
        <f t="shared" si="0"/>
        <v>89.436536083917645</v>
      </c>
      <c r="F19" s="2"/>
      <c r="G19" s="2"/>
    </row>
    <row r="20" spans="1:7">
      <c r="A20" s="11">
        <v>2240</v>
      </c>
      <c r="B20" s="10" t="s">
        <v>64</v>
      </c>
      <c r="C20" s="56">
        <v>15</v>
      </c>
      <c r="D20" s="56"/>
      <c r="E20" s="24"/>
      <c r="F20" s="2"/>
      <c r="G20" s="2"/>
    </row>
    <row r="21" spans="1:7" ht="31.5">
      <c r="A21" s="11">
        <v>3110</v>
      </c>
      <c r="B21" s="10" t="s">
        <v>89</v>
      </c>
      <c r="C21" s="56">
        <v>97.25</v>
      </c>
      <c r="D21" s="57">
        <v>97.25</v>
      </c>
      <c r="E21" s="24">
        <f t="shared" si="0"/>
        <v>100</v>
      </c>
      <c r="F21" s="2"/>
      <c r="G21" s="2"/>
    </row>
    <row r="22" spans="1:7">
      <c r="A22" s="77" t="s">
        <v>2</v>
      </c>
      <c r="B22" s="66" t="s">
        <v>3</v>
      </c>
      <c r="C22" s="78">
        <f t="shared" ref="C22:D24" si="1">C23</f>
        <v>20</v>
      </c>
      <c r="D22" s="78">
        <f t="shared" si="1"/>
        <v>20</v>
      </c>
      <c r="E22" s="34">
        <f t="shared" si="0"/>
        <v>100</v>
      </c>
      <c r="F22" s="2"/>
      <c r="G22" s="2"/>
    </row>
    <row r="23" spans="1:7">
      <c r="A23" s="65" t="s">
        <v>80</v>
      </c>
      <c r="B23" s="66" t="s">
        <v>79</v>
      </c>
      <c r="C23" s="78">
        <f t="shared" si="1"/>
        <v>20</v>
      </c>
      <c r="D23" s="78">
        <f t="shared" si="1"/>
        <v>20</v>
      </c>
      <c r="E23" s="34">
        <f t="shared" si="0"/>
        <v>100</v>
      </c>
      <c r="F23" s="2"/>
      <c r="G23" s="2"/>
    </row>
    <row r="24" spans="1:7" ht="47.25">
      <c r="A24" s="41" t="s">
        <v>47</v>
      </c>
      <c r="B24" s="38" t="s">
        <v>48</v>
      </c>
      <c r="C24" s="55">
        <f t="shared" si="1"/>
        <v>20</v>
      </c>
      <c r="D24" s="55">
        <f t="shared" si="1"/>
        <v>20</v>
      </c>
      <c r="E24" s="24">
        <f t="shared" si="0"/>
        <v>100</v>
      </c>
      <c r="F24" s="2"/>
      <c r="G24" s="2"/>
    </row>
    <row r="25" spans="1:7" ht="31.5">
      <c r="A25" s="11">
        <v>3110</v>
      </c>
      <c r="B25" s="10" t="s">
        <v>89</v>
      </c>
      <c r="C25" s="56">
        <v>20</v>
      </c>
      <c r="D25" s="57">
        <v>20</v>
      </c>
      <c r="E25" s="24">
        <f t="shared" si="0"/>
        <v>100</v>
      </c>
      <c r="F25" s="2"/>
      <c r="G25" s="2"/>
    </row>
    <row r="26" spans="1:7">
      <c r="A26" s="77" t="s">
        <v>5</v>
      </c>
      <c r="B26" s="66" t="s">
        <v>6</v>
      </c>
      <c r="C26" s="78">
        <f>C27</f>
        <v>971.39128000000005</v>
      </c>
      <c r="D26" s="78">
        <f>D27</f>
        <v>376.91728000000001</v>
      </c>
      <c r="E26" s="34">
        <f t="shared" si="0"/>
        <v>38.801797767836661</v>
      </c>
      <c r="F26" s="2"/>
      <c r="G26" s="2"/>
    </row>
    <row r="27" spans="1:7">
      <c r="A27" s="77" t="s">
        <v>80</v>
      </c>
      <c r="B27" s="66" t="s">
        <v>79</v>
      </c>
      <c r="C27" s="78">
        <f>C28+C33+C36</f>
        <v>971.39128000000005</v>
      </c>
      <c r="D27" s="78">
        <f>D28+D33+D36</f>
        <v>376.91728000000001</v>
      </c>
      <c r="E27" s="34">
        <f t="shared" si="0"/>
        <v>38.801797767836661</v>
      </c>
      <c r="F27" s="2"/>
      <c r="G27" s="2"/>
    </row>
    <row r="28" spans="1:7">
      <c r="A28" s="37" t="s">
        <v>7</v>
      </c>
      <c r="B28" s="38" t="s">
        <v>22</v>
      </c>
      <c r="C28" s="55">
        <f>C29+C30+C31+C32</f>
        <v>442.44493000000006</v>
      </c>
      <c r="D28" s="55">
        <f>D29+D30+D31+D32</f>
        <v>213.50592999999998</v>
      </c>
      <c r="E28" s="24">
        <f t="shared" si="0"/>
        <v>48.255933229927614</v>
      </c>
      <c r="F28" s="2"/>
      <c r="G28" s="2"/>
    </row>
    <row r="29" spans="1:7">
      <c r="A29" s="11">
        <v>2210</v>
      </c>
      <c r="B29" s="10" t="s">
        <v>63</v>
      </c>
      <c r="C29" s="56">
        <v>178.95867999999999</v>
      </c>
      <c r="D29" s="56">
        <v>178.95867999999999</v>
      </c>
      <c r="E29" s="24">
        <f t="shared" si="0"/>
        <v>100</v>
      </c>
      <c r="F29" s="2"/>
      <c r="G29" s="2"/>
    </row>
    <row r="30" spans="1:7">
      <c r="A30" s="11">
        <v>2230</v>
      </c>
      <c r="B30" s="10" t="s">
        <v>68</v>
      </c>
      <c r="C30" s="56">
        <v>194.31</v>
      </c>
      <c r="D30" s="58">
        <v>0</v>
      </c>
      <c r="E30" s="24">
        <f t="shared" si="0"/>
        <v>0</v>
      </c>
      <c r="F30" s="2"/>
      <c r="G30" s="2"/>
    </row>
    <row r="31" spans="1:7" ht="31.5">
      <c r="A31" s="11">
        <v>2275</v>
      </c>
      <c r="B31" s="10" t="s">
        <v>86</v>
      </c>
      <c r="C31" s="56">
        <v>34.547249999999998</v>
      </c>
      <c r="D31" s="58">
        <v>34.547249999999998</v>
      </c>
      <c r="E31" s="24">
        <f t="shared" si="0"/>
        <v>100</v>
      </c>
      <c r="F31" s="2"/>
      <c r="G31" s="2"/>
    </row>
    <row r="32" spans="1:7">
      <c r="A32" s="11">
        <v>3132</v>
      </c>
      <c r="B32" s="10" t="s">
        <v>102</v>
      </c>
      <c r="C32" s="56">
        <v>34.628999999999998</v>
      </c>
      <c r="D32" s="58">
        <v>0</v>
      </c>
      <c r="E32" s="24">
        <f t="shared" si="0"/>
        <v>0</v>
      </c>
      <c r="F32" s="2"/>
      <c r="G32" s="2"/>
    </row>
    <row r="33" spans="1:7" ht="35.25" customHeight="1">
      <c r="A33" s="37" t="s">
        <v>51</v>
      </c>
      <c r="B33" s="38" t="s">
        <v>54</v>
      </c>
      <c r="C33" s="48">
        <f>C34+C35</f>
        <v>455.14634999999998</v>
      </c>
      <c r="D33" s="48">
        <f>D34+D35</f>
        <v>89.611350000000002</v>
      </c>
      <c r="E33" s="24">
        <f t="shared" si="0"/>
        <v>19.688469434062252</v>
      </c>
      <c r="F33" s="2"/>
      <c r="G33" s="2"/>
    </row>
    <row r="34" spans="1:7" ht="17.25" customHeight="1">
      <c r="A34" s="11">
        <v>2210</v>
      </c>
      <c r="B34" s="10" t="s">
        <v>63</v>
      </c>
      <c r="C34" s="56">
        <v>115.14635</v>
      </c>
      <c r="D34" s="58">
        <v>89.611350000000002</v>
      </c>
      <c r="E34" s="24">
        <f t="shared" si="0"/>
        <v>77.823873705071861</v>
      </c>
      <c r="F34" s="2"/>
      <c r="G34" s="2"/>
    </row>
    <row r="35" spans="1:7" ht="35.25" customHeight="1">
      <c r="A35" s="11">
        <v>3110</v>
      </c>
      <c r="B35" s="10" t="s">
        <v>89</v>
      </c>
      <c r="C35" s="56">
        <v>340</v>
      </c>
      <c r="D35" s="58">
        <v>0</v>
      </c>
      <c r="E35" s="24">
        <f t="shared" si="0"/>
        <v>0</v>
      </c>
      <c r="F35" s="2"/>
      <c r="G35" s="2"/>
    </row>
    <row r="36" spans="1:7" ht="46.5" customHeight="1">
      <c r="A36" s="41">
        <v>1070</v>
      </c>
      <c r="B36" s="38" t="s">
        <v>44</v>
      </c>
      <c r="C36" s="55">
        <f>C37</f>
        <v>73.8</v>
      </c>
      <c r="D36" s="55">
        <f>D37</f>
        <v>73.8</v>
      </c>
      <c r="E36" s="24">
        <f t="shared" si="0"/>
        <v>100</v>
      </c>
      <c r="F36" s="2"/>
      <c r="G36" s="2"/>
    </row>
    <row r="37" spans="1:7" ht="21" customHeight="1">
      <c r="A37" s="11">
        <v>2210</v>
      </c>
      <c r="B37" s="10" t="s">
        <v>63</v>
      </c>
      <c r="C37" s="56">
        <v>73.8</v>
      </c>
      <c r="D37" s="58">
        <v>73.8</v>
      </c>
      <c r="E37" s="24">
        <f t="shared" si="0"/>
        <v>100</v>
      </c>
      <c r="F37" s="2"/>
      <c r="G37" s="2"/>
    </row>
    <row r="38" spans="1:7" ht="51.75" customHeight="1">
      <c r="A38" s="65">
        <v>1260</v>
      </c>
      <c r="B38" s="66" t="s">
        <v>103</v>
      </c>
      <c r="C38" s="79">
        <f>C39</f>
        <v>2420</v>
      </c>
      <c r="D38" s="80">
        <f>D39</f>
        <v>0</v>
      </c>
      <c r="E38" s="34">
        <f t="shared" si="0"/>
        <v>0</v>
      </c>
      <c r="F38" s="2"/>
      <c r="G38" s="2"/>
    </row>
    <row r="39" spans="1:7" ht="14.25" customHeight="1">
      <c r="A39" s="77" t="s">
        <v>80</v>
      </c>
      <c r="B39" s="66" t="s">
        <v>79</v>
      </c>
      <c r="C39" s="79">
        <f>C40+C42</f>
        <v>2420</v>
      </c>
      <c r="D39" s="79">
        <f>D40+D42</f>
        <v>0</v>
      </c>
      <c r="E39" s="34">
        <f t="shared" si="0"/>
        <v>0</v>
      </c>
      <c r="F39" s="2"/>
      <c r="G39" s="2"/>
    </row>
    <row r="40" spans="1:7" ht="84.75" customHeight="1">
      <c r="A40" s="41">
        <v>1261</v>
      </c>
      <c r="B40" s="38" t="s">
        <v>104</v>
      </c>
      <c r="C40" s="55">
        <f>C41</f>
        <v>250</v>
      </c>
      <c r="D40" s="55">
        <f>D41</f>
        <v>0</v>
      </c>
      <c r="E40" s="24">
        <f t="shared" si="0"/>
        <v>0</v>
      </c>
      <c r="F40" s="2"/>
      <c r="G40" s="2"/>
    </row>
    <row r="41" spans="1:7" ht="21" customHeight="1">
      <c r="A41" s="11">
        <v>3132</v>
      </c>
      <c r="B41" s="10" t="s">
        <v>102</v>
      </c>
      <c r="C41" s="56">
        <v>250</v>
      </c>
      <c r="D41" s="58">
        <v>0</v>
      </c>
      <c r="E41" s="24">
        <f t="shared" si="0"/>
        <v>0</v>
      </c>
      <c r="F41" s="2"/>
      <c r="G41" s="2"/>
    </row>
    <row r="42" spans="1:7" ht="67.5" customHeight="1">
      <c r="A42" s="41">
        <v>1262</v>
      </c>
      <c r="B42" s="38" t="s">
        <v>105</v>
      </c>
      <c r="C42" s="55">
        <f>C43</f>
        <v>2170</v>
      </c>
      <c r="D42" s="76">
        <f>D43</f>
        <v>0</v>
      </c>
      <c r="E42" s="24">
        <f t="shared" si="0"/>
        <v>0</v>
      </c>
      <c r="F42" s="2"/>
      <c r="G42" s="2"/>
    </row>
    <row r="43" spans="1:7" ht="21" customHeight="1">
      <c r="A43" s="11">
        <v>3132</v>
      </c>
      <c r="B43" s="10" t="s">
        <v>102</v>
      </c>
      <c r="C43" s="56">
        <v>2170</v>
      </c>
      <c r="D43" s="58">
        <v>0</v>
      </c>
      <c r="E43" s="24">
        <f t="shared" si="0"/>
        <v>0</v>
      </c>
      <c r="F43" s="2"/>
      <c r="G43" s="2"/>
    </row>
    <row r="44" spans="1:7" ht="16.5" customHeight="1">
      <c r="A44" s="77" t="s">
        <v>29</v>
      </c>
      <c r="B44" s="66" t="s">
        <v>30</v>
      </c>
      <c r="C44" s="78">
        <f>C46</f>
        <v>227.74</v>
      </c>
      <c r="D44" s="78">
        <f t="shared" ref="D44" si="2">D46</f>
        <v>146.99600000000001</v>
      </c>
      <c r="E44" s="34">
        <f t="shared" si="0"/>
        <v>64.545534381312024</v>
      </c>
      <c r="F44" s="2"/>
      <c r="G44" s="2"/>
    </row>
    <row r="45" spans="1:7" ht="32.25" customHeight="1">
      <c r="A45" s="77" t="s">
        <v>78</v>
      </c>
      <c r="B45" s="66" t="s">
        <v>77</v>
      </c>
      <c r="C45" s="78">
        <f>C46</f>
        <v>227.74</v>
      </c>
      <c r="D45" s="78">
        <f>D46</f>
        <v>146.99600000000001</v>
      </c>
      <c r="E45" s="34">
        <f t="shared" si="0"/>
        <v>64.545534381312024</v>
      </c>
      <c r="F45" s="2"/>
      <c r="G45" s="2"/>
    </row>
    <row r="46" spans="1:7" ht="31.5">
      <c r="A46" s="51">
        <v>7670</v>
      </c>
      <c r="B46" s="50" t="s">
        <v>42</v>
      </c>
      <c r="C46" s="53">
        <f>C47</f>
        <v>227.74</v>
      </c>
      <c r="D46" s="53">
        <f>D47</f>
        <v>146.99600000000001</v>
      </c>
      <c r="E46" s="24">
        <f t="shared" si="0"/>
        <v>64.545534381312024</v>
      </c>
      <c r="F46" s="2"/>
      <c r="G46" s="2"/>
    </row>
    <row r="47" spans="1:7" ht="31.5">
      <c r="A47" s="17">
        <v>3210</v>
      </c>
      <c r="B47" s="14" t="s">
        <v>73</v>
      </c>
      <c r="C47" s="59">
        <v>227.74</v>
      </c>
      <c r="D47" s="59">
        <v>146.99600000000001</v>
      </c>
      <c r="E47" s="24">
        <f t="shared" si="0"/>
        <v>64.545534381312024</v>
      </c>
      <c r="F47" s="2"/>
      <c r="G47" s="2"/>
    </row>
    <row r="48" spans="1:7">
      <c r="A48" s="81">
        <v>7000</v>
      </c>
      <c r="B48" s="82" t="s">
        <v>30</v>
      </c>
      <c r="C48" s="83">
        <f t="shared" ref="C48:D50" si="3">C49</f>
        <v>7442.4880000000003</v>
      </c>
      <c r="D48" s="83">
        <f t="shared" si="3"/>
        <v>120</v>
      </c>
      <c r="E48" s="34">
        <f t="shared" si="0"/>
        <v>1.6123640374025459</v>
      </c>
      <c r="F48" s="2"/>
      <c r="G48" s="2"/>
    </row>
    <row r="49" spans="1:7">
      <c r="A49" s="81" t="s">
        <v>80</v>
      </c>
      <c r="B49" s="66" t="s">
        <v>79</v>
      </c>
      <c r="C49" s="83">
        <f t="shared" si="3"/>
        <v>7442.4880000000003</v>
      </c>
      <c r="D49" s="83">
        <f t="shared" si="3"/>
        <v>120</v>
      </c>
      <c r="E49" s="34">
        <f>D49/C49*100</f>
        <v>1.6123640374025459</v>
      </c>
      <c r="F49" s="2"/>
      <c r="G49" s="2"/>
    </row>
    <row r="50" spans="1:7" ht="21" customHeight="1">
      <c r="A50" s="51">
        <v>7321</v>
      </c>
      <c r="B50" s="50" t="s">
        <v>98</v>
      </c>
      <c r="C50" s="64">
        <f t="shared" si="3"/>
        <v>7442.4880000000003</v>
      </c>
      <c r="D50" s="64">
        <f t="shared" si="3"/>
        <v>120</v>
      </c>
      <c r="E50" s="24">
        <f t="shared" ref="E50:E51" si="4">D50/C50*100</f>
        <v>1.6123640374025459</v>
      </c>
      <c r="F50" s="2"/>
      <c r="G50" s="2"/>
    </row>
    <row r="51" spans="1:7" ht="21" customHeight="1">
      <c r="A51" s="17">
        <v>3142</v>
      </c>
      <c r="B51" s="14" t="s">
        <v>99</v>
      </c>
      <c r="C51" s="59">
        <v>7442.4880000000003</v>
      </c>
      <c r="D51" s="59">
        <v>120</v>
      </c>
      <c r="E51" s="24">
        <f t="shared" si="4"/>
        <v>1.6123640374025459</v>
      </c>
      <c r="F51" s="2"/>
      <c r="G51" s="2"/>
    </row>
    <row r="52" spans="1:7">
      <c r="A52" s="84" t="s">
        <v>15</v>
      </c>
      <c r="B52" s="85" t="s">
        <v>31</v>
      </c>
      <c r="C52" s="86">
        <f>C53</f>
        <v>5.0999999999999996</v>
      </c>
      <c r="D52" s="86">
        <f>D53</f>
        <v>0</v>
      </c>
      <c r="E52" s="34">
        <f t="shared" si="0"/>
        <v>0</v>
      </c>
      <c r="F52" s="2"/>
      <c r="G52" s="2"/>
    </row>
    <row r="53" spans="1:7" ht="31.5">
      <c r="A53" s="84" t="s">
        <v>78</v>
      </c>
      <c r="B53" s="85" t="s">
        <v>77</v>
      </c>
      <c r="C53" s="86">
        <f>C54</f>
        <v>5.0999999999999996</v>
      </c>
      <c r="D53" s="86">
        <f>D54</f>
        <v>0</v>
      </c>
      <c r="E53" s="34">
        <f t="shared" si="0"/>
        <v>0</v>
      </c>
      <c r="F53" s="2"/>
      <c r="G53" s="2"/>
    </row>
    <row r="54" spans="1:7" ht="31.5">
      <c r="A54" s="49" t="s">
        <v>36</v>
      </c>
      <c r="B54" s="50" t="s">
        <v>37</v>
      </c>
      <c r="C54" s="53">
        <f>C57</f>
        <v>5.0999999999999996</v>
      </c>
      <c r="D54" s="53">
        <f>D57</f>
        <v>0</v>
      </c>
      <c r="E54" s="24">
        <f t="shared" si="0"/>
        <v>0</v>
      </c>
      <c r="F54" s="2"/>
      <c r="G54" s="2"/>
    </row>
    <row r="55" spans="1:7" hidden="1">
      <c r="A55" s="12">
        <v>9000</v>
      </c>
      <c r="B55" s="9" t="s">
        <v>33</v>
      </c>
      <c r="C55" s="47"/>
      <c r="D55" s="24">
        <f>D56</f>
        <v>0</v>
      </c>
      <c r="E55" s="24" t="e">
        <f t="shared" si="0"/>
        <v>#DIV/0!</v>
      </c>
      <c r="F55" s="2"/>
      <c r="G55" s="2"/>
    </row>
    <row r="56" spans="1:7" hidden="1">
      <c r="A56" s="13" t="s">
        <v>34</v>
      </c>
      <c r="B56" s="14" t="s">
        <v>35</v>
      </c>
      <c r="C56" s="52"/>
      <c r="D56" s="30">
        <v>0</v>
      </c>
      <c r="E56" s="24" t="e">
        <f t="shared" si="0"/>
        <v>#DIV/0!</v>
      </c>
      <c r="F56" s="2"/>
      <c r="G56" s="2"/>
    </row>
    <row r="57" spans="1:7">
      <c r="A57" s="11">
        <v>2240</v>
      </c>
      <c r="B57" s="10" t="s">
        <v>64</v>
      </c>
      <c r="C57" s="59">
        <v>5.0999999999999996</v>
      </c>
      <c r="D57" s="60">
        <v>0</v>
      </c>
      <c r="E57" s="24">
        <f t="shared" si="0"/>
        <v>0</v>
      </c>
      <c r="F57" s="2"/>
      <c r="G57" s="2"/>
    </row>
    <row r="58" spans="1:7">
      <c r="A58" s="21" t="s">
        <v>16</v>
      </c>
      <c r="B58" s="22" t="s">
        <v>20</v>
      </c>
      <c r="C58" s="28">
        <f>C16+C26+C38+C44+C48+C52</f>
        <v>11318.958329999999</v>
      </c>
      <c r="D58" s="28">
        <f>D16+D26+D44+D48</f>
        <v>868.47733000000005</v>
      </c>
      <c r="E58" s="24">
        <f>D58/C58*100</f>
        <v>7.6727672695655214</v>
      </c>
      <c r="F58" s="2"/>
      <c r="G58" s="2"/>
    </row>
    <row r="62" spans="1:7" ht="18.75">
      <c r="A62" s="87" t="s">
        <v>107</v>
      </c>
      <c r="B62" s="87"/>
      <c r="C62" s="31"/>
      <c r="D62" s="16" t="s">
        <v>108</v>
      </c>
    </row>
    <row r="63" spans="1:7" ht="18.75">
      <c r="A63" s="87"/>
      <c r="B63" s="87"/>
      <c r="C63" s="36"/>
      <c r="D63" s="6"/>
    </row>
  </sheetData>
  <mergeCells count="12">
    <mergeCell ref="A63:B63"/>
    <mergeCell ref="A62:B62"/>
    <mergeCell ref="D3:E5"/>
    <mergeCell ref="A8:E8"/>
    <mergeCell ref="A9:E9"/>
    <mergeCell ref="A10:E10"/>
    <mergeCell ref="A11:E11"/>
    <mergeCell ref="A13:A14"/>
    <mergeCell ref="B13:B14"/>
    <mergeCell ref="D13:D14"/>
    <mergeCell ref="E13:E14"/>
    <mergeCell ref="C13:C14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 3</vt:lpstr>
      <vt:lpstr>дод 4</vt:lpstr>
      <vt:lpstr>'дод 3'!Область_печати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2023-08-30T13:53:11Z</cp:lastPrinted>
  <dcterms:created xsi:type="dcterms:W3CDTF">2018-01-22T07:37:12Z</dcterms:created>
  <dcterms:modified xsi:type="dcterms:W3CDTF">2023-08-30T13:55:28Z</dcterms:modified>
</cp:coreProperties>
</file>